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教会委員会\2021-11\"/>
    </mc:Choice>
  </mc:AlternateContent>
  <bookViews>
    <workbookView xWindow="0" yWindow="0" windowWidth="28800" windowHeight="13710"/>
  </bookViews>
  <sheets>
    <sheet name="Sheet1" sheetId="1" r:id="rId1"/>
  </sheets>
  <definedNames>
    <definedName name="_xlnm.Print_Area" localSheetId="0">Sheet1!$A$1:$R$44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M39" i="1"/>
  <c r="M35" i="1"/>
  <c r="L35" i="1"/>
  <c r="L39" i="1" s="1"/>
  <c r="L34" i="1"/>
  <c r="M34" i="1"/>
  <c r="M10" i="1"/>
  <c r="N34" i="1" l="1"/>
  <c r="N10" i="1"/>
  <c r="L10" i="1" l="1"/>
  <c r="L15" i="1" s="1"/>
  <c r="L11" i="1"/>
  <c r="K34" i="1" l="1"/>
  <c r="O34" i="1" l="1"/>
  <c r="I34" i="1" l="1"/>
  <c r="I10" i="1"/>
  <c r="O10" i="1" l="1"/>
  <c r="K10" i="1" l="1"/>
  <c r="J10" i="1"/>
  <c r="J34" i="1" l="1"/>
  <c r="Q34" i="1" l="1"/>
  <c r="P34" i="1"/>
  <c r="P10" i="1" l="1"/>
  <c r="Q10" i="1"/>
  <c r="F34" i="1"/>
  <c r="G34" i="1"/>
  <c r="F10" i="1" l="1"/>
  <c r="G10" i="1"/>
  <c r="G15" i="1" s="1"/>
  <c r="E10" i="1"/>
  <c r="E15" i="1" s="1"/>
  <c r="E35" i="1" s="1"/>
  <c r="E39" i="1" s="1"/>
  <c r="F15" i="1" l="1"/>
  <c r="F35" i="1" s="1"/>
  <c r="F39" i="1" s="1"/>
  <c r="G35" i="1"/>
  <c r="G39" i="1" s="1"/>
  <c r="I11" i="1" l="1"/>
  <c r="I15" i="1" s="1"/>
  <c r="I35" i="1" s="1"/>
  <c r="I39" i="1" s="1"/>
  <c r="J11" i="1" s="1"/>
  <c r="J15" i="1" s="1"/>
  <c r="J35" i="1" s="1"/>
  <c r="J39" i="1" s="1"/>
  <c r="K11" i="1" s="1"/>
  <c r="K15" i="1" s="1"/>
  <c r="K35" i="1" s="1"/>
  <c r="K39" i="1" s="1"/>
  <c r="P11" i="1"/>
  <c r="P15" i="1" s="1"/>
  <c r="P35" i="1" s="1"/>
  <c r="P39" i="1" s="1"/>
  <c r="Q11" i="1" l="1"/>
  <c r="Q15" i="1" s="1"/>
  <c r="Q39" i="1" s="1"/>
  <c r="N15" i="1"/>
  <c r="N35" i="1" s="1"/>
  <c r="N39" i="1" s="1"/>
  <c r="O11" i="1" s="1"/>
  <c r="O15" i="1" s="1"/>
  <c r="O35" i="1" s="1"/>
  <c r="O39" i="1" s="1"/>
  <c r="M11" i="1" l="1"/>
  <c r="M15" i="1" s="1"/>
</calcChain>
</file>

<file path=xl/sharedStrings.xml><?xml version="1.0" encoding="utf-8"?>
<sst xmlns="http://schemas.openxmlformats.org/spreadsheetml/2006/main" count="124" uniqueCount="103">
  <si>
    <t>一般会計からの建設献金</t>
    <rPh sb="0" eb="2">
      <t>イッパン</t>
    </rPh>
    <rPh sb="2" eb="4">
      <t>カイケイ</t>
    </rPh>
    <rPh sb="7" eb="9">
      <t>ケンセツ</t>
    </rPh>
    <rPh sb="9" eb="11">
      <t>ケンキン</t>
    </rPh>
    <phoneticPr fontId="1"/>
  </si>
  <si>
    <t>近隣教会からの支援金</t>
    <rPh sb="0" eb="2">
      <t>キンリン</t>
    </rPh>
    <rPh sb="2" eb="4">
      <t>キョウカイ</t>
    </rPh>
    <rPh sb="7" eb="10">
      <t>シエンキン</t>
    </rPh>
    <phoneticPr fontId="1"/>
  </si>
  <si>
    <t>支出</t>
    <rPh sb="0" eb="2">
      <t>シシュツ</t>
    </rPh>
    <phoneticPr fontId="1"/>
  </si>
  <si>
    <t>什器・家具・備品等</t>
    <rPh sb="0" eb="2">
      <t>ジュウキ</t>
    </rPh>
    <rPh sb="3" eb="5">
      <t>カグ</t>
    </rPh>
    <rPh sb="6" eb="8">
      <t>ビヒン</t>
    </rPh>
    <rPh sb="8" eb="9">
      <t>ナド</t>
    </rPh>
    <phoneticPr fontId="1"/>
  </si>
  <si>
    <t>追加設備（エアコン、通信等）</t>
    <rPh sb="0" eb="2">
      <t>ツイカ</t>
    </rPh>
    <rPh sb="2" eb="4">
      <t>セツビ</t>
    </rPh>
    <rPh sb="10" eb="12">
      <t>ツウシン</t>
    </rPh>
    <rPh sb="12" eb="13">
      <t>ナド</t>
    </rPh>
    <phoneticPr fontId="1"/>
  </si>
  <si>
    <t>教区勘定科目</t>
    <rPh sb="0" eb="2">
      <t>キョウク</t>
    </rPh>
    <rPh sb="2" eb="4">
      <t>カンジョウ</t>
    </rPh>
    <rPh sb="4" eb="6">
      <t>カモク</t>
    </rPh>
    <phoneticPr fontId="1"/>
  </si>
  <si>
    <t>特別事業献金収入</t>
    <rPh sb="0" eb="2">
      <t>トクベツ</t>
    </rPh>
    <rPh sb="2" eb="4">
      <t>ジギョウ</t>
    </rPh>
    <rPh sb="4" eb="6">
      <t>ケンキン</t>
    </rPh>
    <rPh sb="6" eb="8">
      <t>シュウニュウ</t>
    </rPh>
    <phoneticPr fontId="1"/>
  </si>
  <si>
    <t>中和田勘定科目</t>
    <rPh sb="0" eb="3">
      <t>ナカワダ</t>
    </rPh>
    <rPh sb="3" eb="5">
      <t>カンジョウ</t>
    </rPh>
    <rPh sb="5" eb="7">
      <t>カモク</t>
    </rPh>
    <phoneticPr fontId="1"/>
  </si>
  <si>
    <t>建設資金収支（教区から借入後）</t>
    <rPh sb="0" eb="2">
      <t>ケンセツ</t>
    </rPh>
    <rPh sb="2" eb="4">
      <t>シキン</t>
    </rPh>
    <rPh sb="4" eb="6">
      <t>シュウシ</t>
    </rPh>
    <rPh sb="7" eb="9">
      <t>キョウク</t>
    </rPh>
    <rPh sb="11" eb="13">
      <t>カリイレ</t>
    </rPh>
    <rPh sb="13" eb="14">
      <t>ゴ</t>
    </rPh>
    <phoneticPr fontId="1"/>
  </si>
  <si>
    <t>備　　　　考</t>
    <rPh sb="0" eb="1">
      <t>ビ</t>
    </rPh>
    <rPh sb="5" eb="6">
      <t>コウ</t>
    </rPh>
    <phoneticPr fontId="1"/>
  </si>
  <si>
    <t>　→特定預金１積立支出</t>
    <rPh sb="2" eb="4">
      <t>トクテイ</t>
    </rPh>
    <rPh sb="4" eb="6">
      <t>ヨキン</t>
    </rPh>
    <rPh sb="7" eb="9">
      <t>ツミタテ</t>
    </rPh>
    <rPh sb="9" eb="11">
      <t>シシュツ</t>
    </rPh>
    <phoneticPr fontId="1"/>
  </si>
  <si>
    <t>特別献金収入（一部）</t>
    <rPh sb="0" eb="2">
      <t>トクベツ</t>
    </rPh>
    <rPh sb="2" eb="4">
      <t>ケンキン</t>
    </rPh>
    <rPh sb="4" eb="6">
      <t>シュウニュウ</t>
    </rPh>
    <rPh sb="7" eb="9">
      <t>イチブ</t>
    </rPh>
    <phoneticPr fontId="1"/>
  </si>
  <si>
    <t>特別献金収入（一部）</t>
    <rPh sb="0" eb="2">
      <t>トクベツ</t>
    </rPh>
    <rPh sb="2" eb="4">
      <t>ケンキン</t>
    </rPh>
    <rPh sb="4" eb="6">
      <t>シュウニュウ</t>
    </rPh>
    <phoneticPr fontId="1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</si>
  <si>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1"/>
  </si>
  <si>
    <t>小教区補助金収入</t>
    <rPh sb="0" eb="3">
      <t>ショウキョウク</t>
    </rPh>
    <rPh sb="3" eb="6">
      <t>ホジョキン</t>
    </rPh>
    <rPh sb="6" eb="8">
      <t>シュウニュウ</t>
    </rPh>
    <phoneticPr fontId="1"/>
  </si>
  <si>
    <t>建設仮勘定支出</t>
    <rPh sb="0" eb="2">
      <t>ケンセツ</t>
    </rPh>
    <rPh sb="2" eb="5">
      <t>カリカンジョウ</t>
    </rPh>
    <rPh sb="5" eb="7">
      <t>シシュツ</t>
    </rPh>
    <phoneticPr fontId="1"/>
  </si>
  <si>
    <t>基本財産建物取得支出</t>
    <rPh sb="0" eb="2">
      <t>キホン</t>
    </rPh>
    <rPh sb="2" eb="4">
      <t>ザイサン</t>
    </rPh>
    <rPh sb="4" eb="6">
      <t>タテモノ</t>
    </rPh>
    <rPh sb="6" eb="8">
      <t>シュトク</t>
    </rPh>
    <rPh sb="8" eb="10">
      <t>シシュツ</t>
    </rPh>
    <phoneticPr fontId="1"/>
  </si>
  <si>
    <t>建物付属設備取得支出</t>
    <rPh sb="0" eb="2">
      <t>タテモノ</t>
    </rPh>
    <rPh sb="2" eb="4">
      <t>フゾク</t>
    </rPh>
    <rPh sb="4" eb="6">
      <t>セツビ</t>
    </rPh>
    <rPh sb="6" eb="8">
      <t>シュトク</t>
    </rPh>
    <rPh sb="8" eb="10">
      <t>シシュツ</t>
    </rPh>
    <phoneticPr fontId="1"/>
  </si>
  <si>
    <t>器具備品取得支出</t>
    <rPh sb="0" eb="2">
      <t>キグ</t>
    </rPh>
    <rPh sb="2" eb="4">
      <t>ビヒン</t>
    </rPh>
    <rPh sb="4" eb="6">
      <t>シュトク</t>
    </rPh>
    <rPh sb="6" eb="8">
      <t>シシュツ</t>
    </rPh>
    <phoneticPr fontId="1"/>
  </si>
  <si>
    <t>前年度繰越金（教区預け金）</t>
    <rPh sb="0" eb="3">
      <t>ゼンネンド</t>
    </rPh>
    <rPh sb="3" eb="5">
      <t>クリコシ</t>
    </rPh>
    <rPh sb="5" eb="6">
      <t>キン</t>
    </rPh>
    <rPh sb="7" eb="9">
      <t>キョウク</t>
    </rPh>
    <rPh sb="9" eb="10">
      <t>アズ</t>
    </rPh>
    <rPh sb="11" eb="12">
      <t>キン</t>
    </rPh>
    <phoneticPr fontId="1"/>
  </si>
  <si>
    <t>資金</t>
    <rPh sb="0" eb="2">
      <t>シキン</t>
    </rPh>
    <phoneticPr fontId="1"/>
  </si>
  <si>
    <t>収入</t>
    <rPh sb="0" eb="2">
      <t>シュウニュウ</t>
    </rPh>
    <phoneticPr fontId="1"/>
  </si>
  <si>
    <t>1/1～12/31</t>
    <phoneticPr fontId="1"/>
  </si>
  <si>
    <t>累計見込</t>
    <rPh sb="0" eb="2">
      <t>ルイケイ</t>
    </rPh>
    <rPh sb="2" eb="4">
      <t>ミコ</t>
    </rPh>
    <phoneticPr fontId="1"/>
  </si>
  <si>
    <t>1/1～3/31(3ヶ月)</t>
    <rPh sb="11" eb="12">
      <t>ゲツ</t>
    </rPh>
    <phoneticPr fontId="1"/>
  </si>
  <si>
    <t>code</t>
    <phoneticPr fontId="1"/>
  </si>
  <si>
    <t>岡山建設（施工）③＝完成時</t>
    <rPh sb="0" eb="2">
      <t>オカヤマ</t>
    </rPh>
    <rPh sb="2" eb="4">
      <t>ケンセツ</t>
    </rPh>
    <rPh sb="5" eb="7">
      <t>セコウ</t>
    </rPh>
    <rPh sb="10" eb="13">
      <t>カンセイジ</t>
    </rPh>
    <phoneticPr fontId="1"/>
  </si>
  <si>
    <t>各種費用（契約関連、印紙、振込料等）</t>
    <rPh sb="0" eb="2">
      <t>カクシュ</t>
    </rPh>
    <rPh sb="2" eb="4">
      <t>ヒヨウ</t>
    </rPh>
    <rPh sb="5" eb="7">
      <t>ケイヤク</t>
    </rPh>
    <rPh sb="7" eb="9">
      <t>カンレン</t>
    </rPh>
    <rPh sb="10" eb="12">
      <t>インシ</t>
    </rPh>
    <rPh sb="13" eb="15">
      <t>フリコミ</t>
    </rPh>
    <rPh sb="15" eb="16">
      <t>リョウ</t>
    </rPh>
    <rPh sb="16" eb="17">
      <t>ナド</t>
    </rPh>
    <phoneticPr fontId="1"/>
  </si>
  <si>
    <t>※１</t>
    <phoneticPr fontId="1"/>
  </si>
  <si>
    <t>※１</t>
    <phoneticPr fontId="1"/>
  </si>
  <si>
    <t>※２</t>
    <phoneticPr fontId="1"/>
  </si>
  <si>
    <t xml:space="preserve">源泉税分(教区引去;18,684)、印紙代(4,158)、振込料(880)を含む総額
</t>
    <phoneticPr fontId="1"/>
  </si>
  <si>
    <t>繰越
借入
残高</t>
    <rPh sb="0" eb="2">
      <t>クリコシ</t>
    </rPh>
    <rPh sb="3" eb="5">
      <t>カリイレ</t>
    </rPh>
    <rPh sb="6" eb="8">
      <t>ザンダカ</t>
    </rPh>
    <phoneticPr fontId="1"/>
  </si>
  <si>
    <t>岡山建設（施工）①＝契約時</t>
    <rPh sb="0" eb="2">
      <t>オカヤマ</t>
    </rPh>
    <rPh sb="2" eb="4">
      <t>ケンセツ</t>
    </rPh>
    <rPh sb="5" eb="7">
      <t>セコウ</t>
    </rPh>
    <rPh sb="10" eb="12">
      <t>ケイヤク</t>
    </rPh>
    <rPh sb="12" eb="13">
      <t>ジ</t>
    </rPh>
    <phoneticPr fontId="1"/>
  </si>
  <si>
    <t>岡山建設（施工）②＝上棟時</t>
    <rPh sb="0" eb="2">
      <t>オカヤマ</t>
    </rPh>
    <rPh sb="2" eb="4">
      <t>ケンセツ</t>
    </rPh>
    <rPh sb="5" eb="7">
      <t>セコウ</t>
    </rPh>
    <rPh sb="10" eb="12">
      <t>ジョウトウ</t>
    </rPh>
    <rPh sb="12" eb="13">
      <t>ジ</t>
    </rPh>
    <phoneticPr fontId="1"/>
  </si>
  <si>
    <t>建設月定献金</t>
    <rPh sb="0" eb="2">
      <t>ケンセツ</t>
    </rPh>
    <rPh sb="2" eb="4">
      <t>ゲッテイ</t>
    </rPh>
    <rPh sb="4" eb="6">
      <t>ケンキン</t>
    </rPh>
    <phoneticPr fontId="1"/>
  </si>
  <si>
    <t>建設特別献金</t>
    <rPh sb="0" eb="2">
      <t>ケンセツ</t>
    </rPh>
    <rPh sb="2" eb="4">
      <t>トクベツ</t>
    </rPh>
    <rPh sb="4" eb="6">
      <t>ケンキン</t>
    </rPh>
    <phoneticPr fontId="1"/>
  </si>
  <si>
    <t>一般会計に建設献金の余力無し</t>
    <rPh sb="0" eb="2">
      <t>イッパン</t>
    </rPh>
    <rPh sb="2" eb="4">
      <t>カイケイ</t>
    </rPh>
    <rPh sb="5" eb="7">
      <t>ケンセツ</t>
    </rPh>
    <rPh sb="7" eb="9">
      <t>ケンキン</t>
    </rPh>
    <rPh sb="10" eb="12">
      <t>ヨリョク</t>
    </rPh>
    <rPh sb="12" eb="13">
      <t>ナ</t>
    </rPh>
    <phoneticPr fontId="1"/>
  </si>
  <si>
    <t>教区からの借入れ　※３</t>
    <rPh sb="0" eb="2">
      <t>キョウク</t>
    </rPh>
    <rPh sb="5" eb="6">
      <t>カ</t>
    </rPh>
    <rPh sb="6" eb="7">
      <t>イ</t>
    </rPh>
    <phoneticPr fontId="1"/>
  </si>
  <si>
    <t>※３</t>
    <phoneticPr fontId="1"/>
  </si>
  <si>
    <t>借入金の返済は２０２２年から２０年間</t>
    <rPh sb="0" eb="2">
      <t>カリイレ</t>
    </rPh>
    <rPh sb="2" eb="3">
      <t>キン</t>
    </rPh>
    <rPh sb="4" eb="6">
      <t>ヘンサイ</t>
    </rPh>
    <rPh sb="11" eb="12">
      <t>ネン</t>
    </rPh>
    <rPh sb="16" eb="18">
      <t>ネンカン</t>
    </rPh>
    <phoneticPr fontId="1"/>
  </si>
  <si>
    <t>勘定科目名</t>
    <rPh sb="0" eb="2">
      <t>カンジョウ</t>
    </rPh>
    <rPh sb="2" eb="4">
      <t>カモク</t>
    </rPh>
    <rPh sb="4" eb="5">
      <t>メイ</t>
    </rPh>
    <phoneticPr fontId="1"/>
  </si>
  <si>
    <t xml:space="preserve">2019年に支払った(1,625,000) の源泉税分→教区引去
</t>
    <phoneticPr fontId="1"/>
  </si>
  <si>
    <t>⇒上記仮勘定：仕訳後の勘定科目</t>
    <rPh sb="1" eb="3">
      <t>ジョウキ</t>
    </rPh>
    <rPh sb="3" eb="6">
      <t>カリカンジョウ</t>
    </rPh>
    <rPh sb="7" eb="9">
      <t>シワケ</t>
    </rPh>
    <rPh sb="9" eb="10">
      <t>ゴ</t>
    </rPh>
    <rPh sb="11" eb="13">
      <t>カンジョウ</t>
    </rPh>
    <rPh sb="13" eb="15">
      <t>カモク</t>
    </rPh>
    <phoneticPr fontId="1"/>
  </si>
  <si>
    <t>年度収入合計（中和田積立分）</t>
    <rPh sb="0" eb="2">
      <t>ネンド</t>
    </rPh>
    <rPh sb="2" eb="4">
      <t>シュウニュウ</t>
    </rPh>
    <rPh sb="4" eb="6">
      <t>ゴウケイ</t>
    </rPh>
    <rPh sb="7" eb="10">
      <t>ナカワダ</t>
    </rPh>
    <rPh sb="10" eb="12">
      <t>ツミタテ</t>
    </rPh>
    <rPh sb="12" eb="13">
      <t>ブン</t>
    </rPh>
    <phoneticPr fontId="1"/>
  </si>
  <si>
    <t>前年度繰越金の引き出し</t>
    <rPh sb="0" eb="3">
      <t>ゼンネンド</t>
    </rPh>
    <rPh sb="3" eb="5">
      <t>クリコシ</t>
    </rPh>
    <rPh sb="5" eb="6">
      <t>キン</t>
    </rPh>
    <rPh sb="7" eb="8">
      <t>ヒ</t>
    </rPh>
    <rPh sb="9" eb="10">
      <t>ダ</t>
    </rPh>
    <phoneticPr fontId="1"/>
  </si>
  <si>
    <t>※２</t>
    <phoneticPr fontId="1"/>
  </si>
  <si>
    <t>※４</t>
    <phoneticPr fontId="1"/>
  </si>
  <si>
    <t>2020年建設の為のバザー献金含む</t>
    <rPh sb="4" eb="5">
      <t>ネン</t>
    </rPh>
    <rPh sb="5" eb="7">
      <t>ケンセツ</t>
    </rPh>
    <rPh sb="8" eb="9">
      <t>タメ</t>
    </rPh>
    <rPh sb="13" eb="15">
      <t>ケンキン</t>
    </rPh>
    <rPh sb="15" eb="16">
      <t>フク</t>
    </rPh>
    <phoneticPr fontId="1"/>
  </si>
  <si>
    <t>実績累計（２０２０）</t>
    <rPh sb="0" eb="2">
      <t>ジッセキ</t>
    </rPh>
    <rPh sb="2" eb="3">
      <t>ルイ</t>
    </rPh>
    <rPh sb="3" eb="4">
      <t>ケイ</t>
    </rPh>
    <phoneticPr fontId="1"/>
  </si>
  <si>
    <t>1/1～11/30</t>
    <phoneticPr fontId="1"/>
  </si>
  <si>
    <t>前年（月）繰越金（建設会計預金通帳）</t>
    <rPh sb="0" eb="2">
      <t>ゼンネン</t>
    </rPh>
    <rPh sb="3" eb="4">
      <t>ゲツ</t>
    </rPh>
    <rPh sb="5" eb="7">
      <t>クリコシ</t>
    </rPh>
    <rPh sb="7" eb="8">
      <t>キン</t>
    </rPh>
    <rPh sb="9" eb="11">
      <t>ケンセツ</t>
    </rPh>
    <rPh sb="11" eb="13">
      <t>カイケイ</t>
    </rPh>
    <rPh sb="13" eb="15">
      <t>ヨキン</t>
    </rPh>
    <rPh sb="15" eb="17">
      <t>ツウチョウ</t>
    </rPh>
    <phoneticPr fontId="1"/>
  </si>
  <si>
    <t>実績累計（２０２０）</t>
    <rPh sb="0" eb="2">
      <t>ジッセキ</t>
    </rPh>
    <rPh sb="2" eb="4">
      <t>ルイケイ</t>
    </rPh>
    <phoneticPr fontId="1"/>
  </si>
  <si>
    <t>運用基金預け金</t>
    <rPh sb="0" eb="2">
      <t>ウンヨウ</t>
    </rPh>
    <rPh sb="2" eb="4">
      <t>キキン</t>
    </rPh>
    <rPh sb="4" eb="5">
      <t>アズ</t>
    </rPh>
    <rPh sb="6" eb="7">
      <t>キン</t>
    </rPh>
    <phoneticPr fontId="1"/>
  </si>
  <si>
    <t>※５</t>
    <phoneticPr fontId="1"/>
  </si>
  <si>
    <t>納入口数：69 →＞80へ努力要！</t>
    <rPh sb="0" eb="2">
      <t>ノウニュウ</t>
    </rPh>
    <rPh sb="2" eb="3">
      <t>クチ</t>
    </rPh>
    <rPh sb="3" eb="4">
      <t>スウ</t>
    </rPh>
    <rPh sb="13" eb="15">
      <t>ドリョク</t>
    </rPh>
    <rPh sb="15" eb="16">
      <t>ヨウ</t>
    </rPh>
    <phoneticPr fontId="1"/>
  </si>
  <si>
    <t>契約段階</t>
    <rPh sb="0" eb="2">
      <t>ケイヤク</t>
    </rPh>
    <rPh sb="2" eb="4">
      <t>ダンカイ</t>
    </rPh>
    <phoneticPr fontId="1"/>
  </si>
  <si>
    <t>着工段階</t>
    <rPh sb="0" eb="2">
      <t>チャッコウ</t>
    </rPh>
    <rPh sb="2" eb="4">
      <t>ダンカイ</t>
    </rPh>
    <phoneticPr fontId="1"/>
  </si>
  <si>
    <t>検査段階</t>
    <rPh sb="0" eb="2">
      <t>ケンサ</t>
    </rPh>
    <rPh sb="2" eb="4">
      <t>ダンカイ</t>
    </rPh>
    <phoneticPr fontId="1"/>
  </si>
  <si>
    <t>中和田建設会計
予算（2021年度）</t>
    <rPh sb="0" eb="3">
      <t>ナカワダ</t>
    </rPh>
    <rPh sb="3" eb="5">
      <t>ケンセツ</t>
    </rPh>
    <rPh sb="5" eb="7">
      <t>カイケイ</t>
    </rPh>
    <rPh sb="8" eb="10">
      <t>ヨサン</t>
    </rPh>
    <rPh sb="15" eb="17">
      <t>ネンド</t>
    </rPh>
    <phoneticPr fontId="1"/>
  </si>
  <si>
    <t>中和田建設会計
予算（2020年度）</t>
    <rPh sb="0" eb="3">
      <t>ナカワダ</t>
    </rPh>
    <rPh sb="3" eb="5">
      <t>ケンセツ</t>
    </rPh>
    <rPh sb="5" eb="7">
      <t>カイケイ</t>
    </rPh>
    <rPh sb="8" eb="10">
      <t>ヨサン</t>
    </rPh>
    <rPh sb="15" eb="17">
      <t>ネンド</t>
    </rPh>
    <phoneticPr fontId="1"/>
  </si>
  <si>
    <t>2021-04-21　財務Ｇ
'2021-04-01　財務Ｇ
'2021-01-05　財務Ｇ
'2020-12-02  財務Ｇ</t>
    <rPh sb="11" eb="13">
      <t>ザイム</t>
    </rPh>
    <rPh sb="27" eb="29">
      <t>ザイム</t>
    </rPh>
    <rPh sb="43" eb="45">
      <t>ザイム</t>
    </rPh>
    <rPh sb="60" eb="62">
      <t>ザイム</t>
    </rPh>
    <phoneticPr fontId="1"/>
  </si>
  <si>
    <t>第５地区全６小教区から支援金を頂いた</t>
    <rPh sb="0" eb="1">
      <t>ダイ</t>
    </rPh>
    <rPh sb="2" eb="4">
      <t>チク</t>
    </rPh>
    <rPh sb="4" eb="5">
      <t>ゼン</t>
    </rPh>
    <rPh sb="6" eb="9">
      <t>ショウキョウク</t>
    </rPh>
    <rPh sb="11" eb="14">
      <t>シエンキン</t>
    </rPh>
    <rPh sb="15" eb="16">
      <t>イタダ</t>
    </rPh>
    <phoneticPr fontId="1"/>
  </si>
  <si>
    <t>～6/30</t>
    <phoneticPr fontId="1"/>
  </si>
  <si>
    <t>～7/31</t>
    <phoneticPr fontId="1"/>
  </si>
  <si>
    <t>～8/31</t>
    <phoneticPr fontId="1"/>
  </si>
  <si>
    <t>測量/ガイドライン調査等</t>
    <rPh sb="0" eb="2">
      <t>ソクリョウ</t>
    </rPh>
    <rPh sb="9" eb="11">
      <t>チョウサ</t>
    </rPh>
    <rPh sb="11" eb="12">
      <t>ナド</t>
    </rPh>
    <phoneticPr fontId="1"/>
  </si>
  <si>
    <t>＠Ｓｐｒ．（設計監理）①＝契約時</t>
    <rPh sb="4" eb="6">
      <t>セッケイ</t>
    </rPh>
    <rPh sb="6" eb="8">
      <t>カンリ</t>
    </rPh>
    <rPh sb="11" eb="13">
      <t>ケイヤク</t>
    </rPh>
    <rPh sb="13" eb="14">
      <t>ジ</t>
    </rPh>
    <phoneticPr fontId="1"/>
  </si>
  <si>
    <t>＠Ｓｐｒ．（設計監理）④＝竣工時</t>
    <rPh sb="4" eb="6">
      <t>セッケイ</t>
    </rPh>
    <rPh sb="6" eb="8">
      <t>カンリ</t>
    </rPh>
    <rPh sb="11" eb="13">
      <t>シュンコウ</t>
    </rPh>
    <rPh sb="13" eb="14">
      <t>ジ</t>
    </rPh>
    <phoneticPr fontId="1"/>
  </si>
  <si>
    <t>＠Ｓｐｒ．（設計監理）③＝着工時</t>
    <rPh sb="4" eb="6">
      <t>セッケイ</t>
    </rPh>
    <rPh sb="6" eb="8">
      <t>カンリ</t>
    </rPh>
    <rPh sb="11" eb="13">
      <t>シンセイ</t>
    </rPh>
    <rPh sb="13" eb="15">
      <t>チャッコウ</t>
    </rPh>
    <phoneticPr fontId="1"/>
  </si>
  <si>
    <t>＠Ｓｐｒ．（設計監理）②＝申請時</t>
    <rPh sb="4" eb="6">
      <t>セッケイ</t>
    </rPh>
    <rPh sb="6" eb="8">
      <t>カンリ</t>
    </rPh>
    <rPh sb="13" eb="15">
      <t>シンセイ</t>
    </rPh>
    <phoneticPr fontId="1"/>
  </si>
  <si>
    <t>ガイドライン調査合計 = 2,970,000</t>
    <rPh sb="6" eb="8">
      <t>チョウサ</t>
    </rPh>
    <rPh sb="8" eb="10">
      <t>ゴウケイ</t>
    </rPh>
    <phoneticPr fontId="1"/>
  </si>
  <si>
    <t>教区からの補助金</t>
    <rPh sb="0" eb="2">
      <t>キョウク</t>
    </rPh>
    <rPh sb="5" eb="8">
      <t>ホジョキン</t>
    </rPh>
    <phoneticPr fontId="1"/>
  </si>
  <si>
    <t>収入総計(A)</t>
    <rPh sb="0" eb="2">
      <t>シュウニュウ</t>
    </rPh>
    <rPh sb="2" eb="3">
      <t>ソウ</t>
    </rPh>
    <rPh sb="3" eb="4">
      <t>ケイ</t>
    </rPh>
    <phoneticPr fontId="1"/>
  </si>
  <si>
    <t>支出総計(B)</t>
    <rPh sb="0" eb="2">
      <t>シシュツ</t>
    </rPh>
    <rPh sb="2" eb="4">
      <t>ソウケイ</t>
    </rPh>
    <phoneticPr fontId="1"/>
  </si>
  <si>
    <t>収入総計(A)―支出総計(B)</t>
    <rPh sb="0" eb="2">
      <t>シュウニュウ</t>
    </rPh>
    <rPh sb="2" eb="4">
      <t>ソウケイ</t>
    </rPh>
    <rPh sb="7" eb="10">
      <t>ーシシュツ</t>
    </rPh>
    <rPh sb="10" eb="12">
      <t>ソウケイ</t>
    </rPh>
    <phoneticPr fontId="1"/>
  </si>
  <si>
    <r>
      <t>借入金返済</t>
    </r>
    <r>
      <rPr>
        <sz val="11"/>
        <color theme="1"/>
        <rFont val="ＭＳ Ｐゴシック"/>
        <family val="3"/>
        <charset val="128"/>
        <scheme val="minor"/>
      </rPr>
      <t>（初年度は利息のみ）</t>
    </r>
    <rPh sb="0" eb="3">
      <t>カリイレキン</t>
    </rPh>
    <rPh sb="3" eb="5">
      <t>ヘンサイ</t>
    </rPh>
    <rPh sb="6" eb="9">
      <t>ショネンド</t>
    </rPh>
    <rPh sb="10" eb="12">
      <t>リソク</t>
    </rPh>
    <phoneticPr fontId="1"/>
  </si>
  <si>
    <t>２０２１年度中の推移</t>
    <rPh sb="4" eb="5">
      <t>ネン</t>
    </rPh>
    <rPh sb="5" eb="6">
      <t>ド</t>
    </rPh>
    <rPh sb="6" eb="7">
      <t>チュウ</t>
    </rPh>
    <rPh sb="8" eb="10">
      <t>スイイ</t>
    </rPh>
    <phoneticPr fontId="1"/>
  </si>
  <si>
    <t>２０２１年度　建設会計　教会建物再建支払計画</t>
    <rPh sb="4" eb="6">
      <t>ネンド</t>
    </rPh>
    <rPh sb="7" eb="9">
      <t>ケンセツ</t>
    </rPh>
    <rPh sb="9" eb="11">
      <t>カイケイ</t>
    </rPh>
    <rPh sb="12" eb="14">
      <t>キョウカイ</t>
    </rPh>
    <rPh sb="14" eb="16">
      <t>タテモノ</t>
    </rPh>
    <rPh sb="16" eb="18">
      <t>サイケン</t>
    </rPh>
    <rPh sb="18" eb="20">
      <t>シハライ</t>
    </rPh>
    <rPh sb="20" eb="22">
      <t>ケイカク</t>
    </rPh>
    <phoneticPr fontId="1"/>
  </si>
  <si>
    <t>2021/05/10付教区承認</t>
    <rPh sb="10" eb="11">
      <t>フ</t>
    </rPh>
    <rPh sb="11" eb="13">
      <t>キョウク</t>
    </rPh>
    <rPh sb="13" eb="15">
      <t>ショウニン</t>
    </rPh>
    <phoneticPr fontId="1"/>
  </si>
  <si>
    <t>2021/07/20付教区承認</t>
    <rPh sb="10" eb="11">
      <t>フ</t>
    </rPh>
    <rPh sb="11" eb="13">
      <t>キョウク</t>
    </rPh>
    <rPh sb="13" eb="15">
      <t>ショウニン</t>
    </rPh>
    <phoneticPr fontId="1"/>
  </si>
  <si>
    <t>建設契約書の印紙代（\15,000）を含む（岡山建設と折半で負担）</t>
    <rPh sb="0" eb="2">
      <t>ケンセツ</t>
    </rPh>
    <rPh sb="2" eb="5">
      <t>ケイヤクショ</t>
    </rPh>
    <rPh sb="6" eb="9">
      <t>インシダイ</t>
    </rPh>
    <rPh sb="19" eb="20">
      <t>フク</t>
    </rPh>
    <rPh sb="22" eb="24">
      <t>オカヤマ</t>
    </rPh>
    <rPh sb="24" eb="26">
      <t>ケンセツ</t>
    </rPh>
    <rPh sb="27" eb="29">
      <t>セッパン</t>
    </rPh>
    <rPh sb="30" eb="32">
      <t>フタン</t>
    </rPh>
    <phoneticPr fontId="1"/>
  </si>
  <si>
    <t>※６</t>
    <phoneticPr fontId="1"/>
  </si>
  <si>
    <t>本部補助金収入</t>
    <rPh sb="0" eb="2">
      <t>ホンブ</t>
    </rPh>
    <rPh sb="2" eb="5">
      <t>ホジョキン</t>
    </rPh>
    <rPh sb="5" eb="7">
      <t>シュウニュウ</t>
    </rPh>
    <phoneticPr fontId="1"/>
  </si>
  <si>
    <t>長期借入金返済支出</t>
    <rPh sb="0" eb="2">
      <t>チョウキ</t>
    </rPh>
    <rPh sb="2" eb="5">
      <t>カリイレキン</t>
    </rPh>
    <rPh sb="5" eb="7">
      <t>ヘンサイ</t>
    </rPh>
    <rPh sb="7" eb="9">
      <t>シシュツ</t>
    </rPh>
    <phoneticPr fontId="1"/>
  </si>
  <si>
    <t>預り金（源泉税対応）</t>
    <rPh sb="0" eb="1">
      <t>アズカ</t>
    </rPh>
    <rPh sb="2" eb="3">
      <t>キン</t>
    </rPh>
    <rPh sb="4" eb="7">
      <t>ゲンセンゼイ</t>
    </rPh>
    <rPh sb="7" eb="9">
      <t>タイオウ</t>
    </rPh>
    <phoneticPr fontId="1"/>
  </si>
  <si>
    <t>預り金</t>
    <rPh sb="0" eb="1">
      <t>アズカ</t>
    </rPh>
    <rPh sb="2" eb="3">
      <t>キン</t>
    </rPh>
    <phoneticPr fontId="1"/>
  </si>
  <si>
    <t>※７</t>
    <phoneticPr fontId="1"/>
  </si>
  <si>
    <t>工事段階</t>
    <rPh sb="0" eb="2">
      <t>コウジ</t>
    </rPh>
    <rPh sb="2" eb="4">
      <t>ダンカイ</t>
    </rPh>
    <phoneticPr fontId="1"/>
  </si>
  <si>
    <t>～9/30</t>
    <phoneticPr fontId="1"/>
  </si>
  <si>
    <t>岡山建設（施工）④＝完成時-追加分</t>
    <rPh sb="0" eb="2">
      <t>オカヤマ</t>
    </rPh>
    <rPh sb="2" eb="4">
      <t>ケンセツ</t>
    </rPh>
    <rPh sb="5" eb="7">
      <t>セコウ</t>
    </rPh>
    <rPh sb="10" eb="13">
      <t>カンセイジ</t>
    </rPh>
    <rPh sb="14" eb="17">
      <t>ツイカブン</t>
    </rPh>
    <phoneticPr fontId="1"/>
  </si>
  <si>
    <t>～12/31</t>
    <phoneticPr fontId="1"/>
  </si>
  <si>
    <t>(年度末見込)</t>
    <rPh sb="1" eb="4">
      <t>ネンドマツ</t>
    </rPh>
    <rPh sb="4" eb="6">
      <t>ミコミ</t>
    </rPh>
    <phoneticPr fontId="1"/>
  </si>
  <si>
    <t>～完工段階</t>
    <rPh sb="1" eb="3">
      <t>カンコウ</t>
    </rPh>
    <rPh sb="3" eb="5">
      <t>ダンカイ</t>
    </rPh>
    <phoneticPr fontId="1"/>
  </si>
  <si>
    <t>～'22/1/31</t>
    <phoneticPr fontId="1"/>
  </si>
  <si>
    <t>工事段階</t>
    <rPh sb="0" eb="2">
      <t>コウジ</t>
    </rPh>
    <rPh sb="2" eb="4">
      <t>ダンカイ</t>
    </rPh>
    <phoneticPr fontId="1"/>
  </si>
  <si>
    <t>～10/31</t>
    <phoneticPr fontId="1"/>
  </si>
  <si>
    <t>リコー＝ 100,000(リース機の搬送・預かり)</t>
  </si>
  <si>
    <t>※８</t>
    <phoneticPr fontId="1"/>
  </si>
  <si>
    <t>岩渕さんリスト(11/13付)</t>
    <rPh sb="0" eb="2">
      <t>イワフチ</t>
    </rPh>
    <rPh sb="13" eb="14">
      <t>フ</t>
    </rPh>
    <phoneticPr fontId="1"/>
  </si>
  <si>
    <t>岩渕さんリスト(11/13付)</t>
    <rPh sb="0" eb="2">
      <t>イワフチ</t>
    </rPh>
    <rPh sb="13" eb="14">
      <t>フ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</si>
  <si>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↑</t>
    </r>
    <r>
      <rPr>
        <sz val="11"/>
        <color rgb="FFFF0000"/>
        <rFont val="ＭＳ Ｐゴシック"/>
        <family val="2"/>
        <charset val="128"/>
        <scheme val="minor"/>
      </rPr>
      <t>司祭館都市ガス化工事含む</t>
    </r>
    <rPh sb="1" eb="4">
      <t>シサイカン</t>
    </rPh>
    <rPh sb="4" eb="6">
      <t>トシ</t>
    </rPh>
    <rPh sb="8" eb="9">
      <t>カ</t>
    </rPh>
    <rPh sb="9" eb="11">
      <t>コウジ</t>
    </rPh>
    <rPh sb="11" eb="12">
      <t>フク</t>
    </rPh>
    <phoneticPr fontId="1"/>
  </si>
  <si>
    <r>
      <t>ビューロー=</t>
    </r>
    <r>
      <rPr>
        <sz val="11"/>
        <rFont val="ＭＳ Ｐゴシック"/>
        <family val="3"/>
        <charset val="128"/>
        <scheme val="minor"/>
      </rPr>
      <t>確認申請＋最終＋振込料＝ 　132,000 + 660＝132660、　日影規制許可申請料＝160,000（後から出てきた事案への対応）</t>
    </r>
    <rPh sb="6" eb="8">
      <t>カクニン</t>
    </rPh>
    <rPh sb="8" eb="10">
      <t>シンセイ</t>
    </rPh>
    <rPh sb="11" eb="13">
      <t>サイシュウ</t>
    </rPh>
    <rPh sb="14" eb="17">
      <t>フリコミリョウ</t>
    </rPh>
    <rPh sb="42" eb="44">
      <t>ニチエイ</t>
    </rPh>
    <rPh sb="44" eb="46">
      <t>キセイ</t>
    </rPh>
    <rPh sb="46" eb="48">
      <t>キョカ</t>
    </rPh>
    <rPh sb="48" eb="51">
      <t>シンセイリョウ</t>
    </rPh>
    <rPh sb="60" eb="61">
      <t>アト</t>
    </rPh>
    <rPh sb="63" eb="64">
      <t>デ</t>
    </rPh>
    <rPh sb="67" eb="69">
      <t>ジアン</t>
    </rPh>
    <rPh sb="71" eb="73">
      <t>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</si>
</sst>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;&quot;▲ &quot;#,##0"/>
    <numFmt numFmtId="178" formatCode="#,##0_ ;[Red]\-#,##0\ "/>
    <numFmt numFmtId="179" formatCode="#,##0_);[Red]\(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8" tint="-0.249977111117893"/>
      <name val="ＭＳ Ｐゴシック"/>
      <family val="3"/>
      <charset val="128"/>
      <scheme val="minor"/>
    </font>
    <font>
      <sz val="10"/>
      <color theme="8" tint="-0.249977111117893"/>
      <name val="ＭＳ Ｐゴシック"/>
      <family val="3"/>
      <charset val="128"/>
      <scheme val="minor"/>
    </font>
    <font>
      <sz val="10"/>
      <color theme="0" tint="-0.499984740745262"/>
      <name val="ＭＳ Ｐゴシック"/>
      <family val="3"/>
      <charset val="128"/>
      <scheme val="minor"/>
    </font>
    <font>
      <b/>
      <sz val="10"/>
      <color theme="0" tint="-0.499984740745262"/>
      <name val="ＭＳ Ｐゴシック"/>
      <family val="3"/>
      <charset val="128"/>
      <scheme val="minor"/>
    </font>
    <font>
      <b/>
      <sz val="11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1543D"/>
        <bgColor indexed="64"/>
      </patternFill>
    </fill>
    <fill>
      <patternFill patternType="solid">
        <fgColor theme="1"/>
        <bgColor indexed="64"/>
      </patternFill>
    </fill>
  </fills>
  <borders count="177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 style="double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dotted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dotted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uble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 style="dotted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uble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dotted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dotted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176" fontId="0" fillId="0" borderId="1" xfId="0" applyNumberForma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0" fillId="0" borderId="3" xfId="0" applyNumberFormat="1" applyBorder="1">
      <alignment vertical="center"/>
    </xf>
    <xf numFmtId="0" fontId="6" fillId="0" borderId="0" xfId="0" applyFont="1">
      <alignment vertical="center"/>
    </xf>
    <xf numFmtId="176" fontId="11" fillId="0" borderId="1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6" xfId="0" applyNumberFormat="1" applyFont="1" applyBorder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76" fontId="0" fillId="0" borderId="2" xfId="0" applyNumberFormat="1" applyBorder="1">
      <alignment vertical="center"/>
    </xf>
    <xf numFmtId="0" fontId="9" fillId="0" borderId="24" xfId="0" applyFont="1" applyBorder="1" applyAlignment="1">
      <alignment horizontal="center" vertical="center"/>
    </xf>
    <xf numFmtId="176" fontId="0" fillId="0" borderId="23" xfId="0" applyNumberFormat="1" applyBorder="1">
      <alignment vertical="center"/>
    </xf>
    <xf numFmtId="0" fontId="9" fillId="0" borderId="27" xfId="0" applyFont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0" fontId="9" fillId="0" borderId="30" xfId="0" applyFont="1" applyBorder="1" applyAlignment="1">
      <alignment horizontal="center" vertical="center"/>
    </xf>
    <xf numFmtId="176" fontId="0" fillId="0" borderId="29" xfId="0" applyNumberFormat="1" applyBorder="1">
      <alignment vertical="center"/>
    </xf>
    <xf numFmtId="0" fontId="6" fillId="0" borderId="32" xfId="0" applyFont="1" applyBorder="1">
      <alignment vertical="center"/>
    </xf>
    <xf numFmtId="0" fontId="9" fillId="0" borderId="32" xfId="0" applyFont="1" applyBorder="1" applyAlignment="1">
      <alignment horizontal="center" vertical="center"/>
    </xf>
    <xf numFmtId="176" fontId="4" fillId="0" borderId="32" xfId="0" applyNumberFormat="1" applyFont="1" applyBorder="1">
      <alignment vertical="center"/>
    </xf>
    <xf numFmtId="176" fontId="0" fillId="0" borderId="32" xfId="0" applyNumberFormat="1" applyBorder="1">
      <alignment vertical="center"/>
    </xf>
    <xf numFmtId="0" fontId="9" fillId="3" borderId="33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76" fontId="11" fillId="0" borderId="26" xfId="0" applyNumberFormat="1" applyFont="1" applyBorder="1">
      <alignment vertical="center"/>
    </xf>
    <xf numFmtId="176" fontId="11" fillId="0" borderId="23" xfId="0" applyNumberFormat="1" applyFont="1" applyBorder="1">
      <alignment vertical="center"/>
    </xf>
    <xf numFmtId="176" fontId="0" fillId="0" borderId="36" xfId="0" applyNumberFormat="1" applyBorder="1">
      <alignment vertical="center"/>
    </xf>
    <xf numFmtId="176" fontId="0" fillId="0" borderId="25" xfId="0" applyNumberFormat="1" applyBorder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2" xfId="0" applyNumberFormat="1" applyBorder="1">
      <alignment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0" fillId="0" borderId="45" xfId="0" applyNumberFormat="1" applyBorder="1" applyAlignment="1">
      <alignment horizontal="left" vertical="center" indent="1"/>
    </xf>
    <xf numFmtId="176" fontId="0" fillId="0" borderId="46" xfId="0" applyNumberFormat="1" applyBorder="1" applyAlignment="1">
      <alignment horizontal="left" vertical="center" indent="1"/>
    </xf>
    <xf numFmtId="176" fontId="0" fillId="0" borderId="44" xfId="0" applyNumberFormat="1" applyBorder="1" applyAlignment="1">
      <alignment horizontal="left" vertical="center" indent="1"/>
    </xf>
    <xf numFmtId="176" fontId="0" fillId="0" borderId="47" xfId="0" applyNumberFormat="1" applyBorder="1" applyAlignment="1">
      <alignment horizontal="left" vertical="center" indent="1"/>
    </xf>
    <xf numFmtId="176" fontId="0" fillId="0" borderId="48" xfId="0" applyNumberFormat="1" applyBorder="1" applyAlignment="1">
      <alignment horizontal="left" vertical="center" indent="1"/>
    </xf>
    <xf numFmtId="176" fontId="3" fillId="0" borderId="49" xfId="0" applyNumberFormat="1" applyFont="1" applyBorder="1" applyAlignment="1">
      <alignment horizontal="left" vertical="center" indent="1"/>
    </xf>
    <xf numFmtId="176" fontId="0" fillId="0" borderId="50" xfId="0" applyNumberFormat="1" applyBorder="1" applyAlignment="1">
      <alignment horizontal="left" vertical="center" indent="1"/>
    </xf>
    <xf numFmtId="176" fontId="0" fillId="0" borderId="37" xfId="0" applyNumberFormat="1" applyBorder="1" applyAlignment="1">
      <alignment horizontal="left" vertical="center" indent="1"/>
    </xf>
    <xf numFmtId="176" fontId="3" fillId="0" borderId="51" xfId="0" applyNumberFormat="1" applyFont="1" applyBorder="1" applyAlignment="1">
      <alignment horizontal="left" vertical="center" indent="1"/>
    </xf>
    <xf numFmtId="176" fontId="3" fillId="0" borderId="43" xfId="0" applyNumberFormat="1" applyFont="1" applyFill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5" xfId="0" applyFont="1" applyBorder="1">
      <alignment vertical="center"/>
    </xf>
    <xf numFmtId="0" fontId="6" fillId="3" borderId="52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53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7" fillId="3" borderId="39" xfId="0" applyFont="1" applyFill="1" applyBorder="1">
      <alignment vertical="center"/>
    </xf>
    <xf numFmtId="0" fontId="6" fillId="0" borderId="1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31" xfId="0" applyFont="1" applyBorder="1">
      <alignment vertical="center"/>
    </xf>
    <xf numFmtId="0" fontId="0" fillId="0" borderId="56" xfId="0" applyBorder="1" applyAlignment="1">
      <alignment horizontal="left" vertical="center" indent="1"/>
    </xf>
    <xf numFmtId="0" fontId="0" fillId="0" borderId="57" xfId="0" applyBorder="1" applyAlignment="1">
      <alignment horizontal="left" vertical="center" indent="1"/>
    </xf>
    <xf numFmtId="0" fontId="0" fillId="0" borderId="58" xfId="0" applyBorder="1" applyAlignment="1">
      <alignment horizontal="left" vertical="center" indent="1"/>
    </xf>
    <xf numFmtId="0" fontId="0" fillId="0" borderId="59" xfId="0" applyBorder="1" applyAlignment="1">
      <alignment horizontal="left" vertical="center" indent="1"/>
    </xf>
    <xf numFmtId="0" fontId="0" fillId="0" borderId="60" xfId="0" applyBorder="1" applyAlignment="1">
      <alignment horizontal="left" vertical="center" indent="1"/>
    </xf>
    <xf numFmtId="0" fontId="0" fillId="0" borderId="61" xfId="0" applyBorder="1" applyAlignment="1">
      <alignment horizontal="left" vertical="center" indent="1"/>
    </xf>
    <xf numFmtId="0" fontId="3" fillId="0" borderId="54" xfId="0" applyFont="1" applyBorder="1" applyAlignment="1">
      <alignment horizontal="left" vertical="center" indent="1"/>
    </xf>
    <xf numFmtId="0" fontId="10" fillId="0" borderId="59" xfId="0" applyFont="1" applyBorder="1" applyAlignment="1">
      <alignment horizontal="left" vertical="center" indent="1"/>
    </xf>
    <xf numFmtId="0" fontId="0" fillId="0" borderId="60" xfId="0" quotePrefix="1" applyBorder="1" applyAlignment="1">
      <alignment horizontal="left" vertical="center" indent="1"/>
    </xf>
    <xf numFmtId="0" fontId="10" fillId="0" borderId="61" xfId="0" applyFont="1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12" fillId="0" borderId="63" xfId="0" applyFont="1" applyBorder="1" applyAlignment="1">
      <alignment horizontal="left" vertical="center" indent="1"/>
    </xf>
    <xf numFmtId="0" fontId="3" fillId="0" borderId="64" xfId="0" applyFont="1" applyBorder="1" applyAlignment="1">
      <alignment horizontal="left" vertical="center" indent="1"/>
    </xf>
    <xf numFmtId="0" fontId="3" fillId="0" borderId="65" xfId="0" applyFont="1" applyBorder="1" applyAlignment="1">
      <alignment horizontal="left" vertical="center" inden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2" borderId="11" xfId="0" applyNumberFormat="1" applyFill="1" applyBorder="1">
      <alignment vertical="center"/>
    </xf>
    <xf numFmtId="176" fontId="0" fillId="2" borderId="5" xfId="0" applyNumberFormat="1" applyFill="1" applyBorder="1">
      <alignment vertical="center"/>
    </xf>
    <xf numFmtId="176" fontId="0" fillId="0" borderId="10" xfId="0" applyNumberFormat="1" applyBorder="1">
      <alignment vertical="center"/>
    </xf>
    <xf numFmtId="176" fontId="11" fillId="0" borderId="25" xfId="0" applyNumberFormat="1" applyFont="1" applyBorder="1">
      <alignment vertical="center"/>
    </xf>
    <xf numFmtId="176" fontId="11" fillId="0" borderId="5" xfId="0" applyNumberFormat="1" applyFont="1" applyBorder="1">
      <alignment vertical="center"/>
    </xf>
    <xf numFmtId="176" fontId="11" fillId="0" borderId="28" xfId="0" applyNumberFormat="1" applyFont="1" applyBorder="1">
      <alignment vertical="center"/>
    </xf>
    <xf numFmtId="176" fontId="3" fillId="0" borderId="39" xfId="0" applyNumberFormat="1" applyFont="1" applyBorder="1">
      <alignment vertical="center"/>
    </xf>
    <xf numFmtId="176" fontId="0" fillId="0" borderId="11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31" xfId="0" applyNumberFormat="1" applyBorder="1">
      <alignment vertical="center"/>
    </xf>
    <xf numFmtId="177" fontId="3" fillId="0" borderId="9" xfId="0" applyNumberFormat="1" applyFont="1" applyBorder="1">
      <alignment vertical="center"/>
    </xf>
    <xf numFmtId="176" fontId="3" fillId="0" borderId="66" xfId="0" applyNumberFormat="1" applyFont="1" applyBorder="1">
      <alignment vertical="center"/>
    </xf>
    <xf numFmtId="176" fontId="4" fillId="0" borderId="69" xfId="0" applyNumberFormat="1" applyFont="1" applyBorder="1">
      <alignment vertical="center"/>
    </xf>
    <xf numFmtId="176" fontId="4" fillId="0" borderId="70" xfId="0" applyNumberFormat="1" applyFont="1" applyBorder="1">
      <alignment vertical="center"/>
    </xf>
    <xf numFmtId="176" fontId="4" fillId="0" borderId="71" xfId="0" applyNumberFormat="1" applyFont="1" applyBorder="1">
      <alignment vertical="center"/>
    </xf>
    <xf numFmtId="176" fontId="4" fillId="0" borderId="72" xfId="0" applyNumberFormat="1" applyFont="1" applyBorder="1">
      <alignment vertical="center"/>
    </xf>
    <xf numFmtId="176" fontId="4" fillId="0" borderId="73" xfId="0" applyNumberFormat="1" applyFont="1" applyBorder="1">
      <alignment vertical="center"/>
    </xf>
    <xf numFmtId="176" fontId="5" fillId="0" borderId="71" xfId="0" applyNumberFormat="1" applyFont="1" applyBorder="1" applyAlignment="1">
      <alignment vertical="center" wrapText="1"/>
    </xf>
    <xf numFmtId="176" fontId="4" fillId="0" borderId="74" xfId="0" applyNumberFormat="1" applyFont="1" applyBorder="1">
      <alignment vertical="center"/>
    </xf>
    <xf numFmtId="176" fontId="4" fillId="0" borderId="75" xfId="0" applyNumberFormat="1" applyFont="1" applyBorder="1">
      <alignment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0" fillId="0" borderId="78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176" fontId="0" fillId="0" borderId="79" xfId="0" applyNumberFormat="1" applyBorder="1">
      <alignment vertical="center"/>
    </xf>
    <xf numFmtId="176" fontId="14" fillId="0" borderId="4" xfId="0" applyNumberFormat="1" applyFont="1" applyBorder="1">
      <alignment vertical="center"/>
    </xf>
    <xf numFmtId="176" fontId="3" fillId="0" borderId="80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0" fillId="2" borderId="81" xfId="0" applyNumberFormat="1" applyFill="1" applyBorder="1">
      <alignment vertical="center"/>
    </xf>
    <xf numFmtId="176" fontId="0" fillId="2" borderId="82" xfId="0" applyNumberFormat="1" applyFill="1" applyBorder="1">
      <alignment vertical="center"/>
    </xf>
    <xf numFmtId="176" fontId="0" fillId="0" borderId="52" xfId="0" applyNumberFormat="1" applyBorder="1">
      <alignment vertical="center"/>
    </xf>
    <xf numFmtId="176" fontId="0" fillId="0" borderId="82" xfId="0" applyNumberFormat="1" applyBorder="1">
      <alignment vertical="center"/>
    </xf>
    <xf numFmtId="176" fontId="0" fillId="0" borderId="83" xfId="0" applyNumberFormat="1" applyBorder="1">
      <alignment vertical="center"/>
    </xf>
    <xf numFmtId="176" fontId="3" fillId="0" borderId="32" xfId="0" applyNumberFormat="1" applyFont="1" applyBorder="1">
      <alignment vertical="center"/>
    </xf>
    <xf numFmtId="176" fontId="0" fillId="0" borderId="81" xfId="0" applyNumberFormat="1" applyBorder="1">
      <alignment vertical="center"/>
    </xf>
    <xf numFmtId="176" fontId="0" fillId="0" borderId="53" xfId="0" applyNumberFormat="1" applyBorder="1">
      <alignment vertical="center"/>
    </xf>
    <xf numFmtId="176" fontId="0" fillId="0" borderId="84" xfId="0" applyNumberFormat="1" applyBorder="1">
      <alignment vertical="center"/>
    </xf>
    <xf numFmtId="177" fontId="3" fillId="3" borderId="80" xfId="0" applyNumberFormat="1" applyFont="1" applyFill="1" applyBorder="1">
      <alignment vertical="center"/>
    </xf>
    <xf numFmtId="0" fontId="0" fillId="0" borderId="63" xfId="0" applyBorder="1" applyAlignment="1">
      <alignment horizontal="left" vertical="center" indent="1"/>
    </xf>
    <xf numFmtId="176" fontId="0" fillId="2" borderId="10" xfId="0" applyNumberFormat="1" applyFill="1" applyBorder="1">
      <alignment vertical="center"/>
    </xf>
    <xf numFmtId="176" fontId="0" fillId="2" borderId="52" xfId="0" applyNumberFormat="1" applyFill="1" applyBorder="1">
      <alignment vertical="center"/>
    </xf>
    <xf numFmtId="0" fontId="0" fillId="0" borderId="97" xfId="0" applyBorder="1" applyAlignment="1">
      <alignment horizontal="left" vertical="center" indent="1"/>
    </xf>
    <xf numFmtId="0" fontId="6" fillId="0" borderId="98" xfId="0" applyFont="1" applyBorder="1">
      <alignment vertical="center"/>
    </xf>
    <xf numFmtId="0" fontId="9" fillId="0" borderId="99" xfId="0" applyFont="1" applyBorder="1" applyAlignment="1">
      <alignment horizontal="center" vertical="center"/>
    </xf>
    <xf numFmtId="176" fontId="0" fillId="0" borderId="98" xfId="0" applyNumberFormat="1" applyBorder="1">
      <alignment vertical="center"/>
    </xf>
    <xf numFmtId="176" fontId="0" fillId="0" borderId="101" xfId="0" applyNumberFormat="1" applyBorder="1">
      <alignment vertical="center"/>
    </xf>
    <xf numFmtId="176" fontId="0" fillId="0" borderId="102" xfId="0" applyNumberFormat="1" applyBorder="1">
      <alignment vertical="center"/>
    </xf>
    <xf numFmtId="176" fontId="0" fillId="0" borderId="103" xfId="0" applyNumberFormat="1" applyBorder="1">
      <alignment vertical="center"/>
    </xf>
    <xf numFmtId="176" fontId="0" fillId="0" borderId="104" xfId="0" applyNumberFormat="1" applyBorder="1" applyAlignment="1">
      <alignment horizontal="left" vertical="center" indent="1"/>
    </xf>
    <xf numFmtId="0" fontId="7" fillId="3" borderId="7" xfId="0" applyFont="1" applyFill="1" applyBorder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3" borderId="9" xfId="0" applyFont="1" applyFill="1" applyBorder="1">
      <alignment vertical="center"/>
    </xf>
    <xf numFmtId="0" fontId="8" fillId="3" borderId="13" xfId="0" applyFont="1" applyFill="1" applyBorder="1" applyAlignment="1">
      <alignment horizontal="center" vertical="center"/>
    </xf>
    <xf numFmtId="176" fontId="3" fillId="0" borderId="95" xfId="0" applyNumberFormat="1" applyFont="1" applyBorder="1" applyAlignment="1">
      <alignment horizontal="center" vertical="center"/>
    </xf>
    <xf numFmtId="176" fontId="0" fillId="0" borderId="87" xfId="0" applyNumberFormat="1" applyFill="1" applyBorder="1">
      <alignment vertical="center"/>
    </xf>
    <xf numFmtId="176" fontId="0" fillId="0" borderId="91" xfId="0" applyNumberFormat="1" applyFill="1" applyBorder="1">
      <alignment vertical="center"/>
    </xf>
    <xf numFmtId="176" fontId="3" fillId="0" borderId="108" xfId="0" applyNumberFormat="1" applyFont="1" applyBorder="1" applyAlignment="1">
      <alignment horizontal="center" vertical="center"/>
    </xf>
    <xf numFmtId="176" fontId="3" fillId="0" borderId="96" xfId="0" quotePrefix="1" applyNumberFormat="1" applyFont="1" applyBorder="1" applyAlignment="1">
      <alignment horizontal="center" vertical="center"/>
    </xf>
    <xf numFmtId="178" fontId="14" fillId="0" borderId="91" xfId="0" applyNumberFormat="1" applyFont="1" applyBorder="1">
      <alignment vertical="center"/>
    </xf>
    <xf numFmtId="178" fontId="13" fillId="0" borderId="92" xfId="0" applyNumberFormat="1" applyFont="1" applyBorder="1">
      <alignment vertical="center"/>
    </xf>
    <xf numFmtId="178" fontId="0" fillId="0" borderId="87" xfId="0" applyNumberFormat="1" applyBorder="1">
      <alignment vertical="center"/>
    </xf>
    <xf numFmtId="178" fontId="0" fillId="0" borderId="110" xfId="0" applyNumberFormat="1" applyBorder="1">
      <alignment vertical="center"/>
    </xf>
    <xf numFmtId="178" fontId="0" fillId="0" borderId="92" xfId="0" applyNumberFormat="1" applyBorder="1">
      <alignment vertical="center"/>
    </xf>
    <xf numFmtId="178" fontId="0" fillId="0" borderId="91" xfId="0" applyNumberFormat="1" applyBorder="1">
      <alignment vertical="center"/>
    </xf>
    <xf numFmtId="178" fontId="0" fillId="0" borderId="88" xfId="0" applyNumberFormat="1" applyBorder="1">
      <alignment vertical="center"/>
    </xf>
    <xf numFmtId="177" fontId="3" fillId="0" borderId="113" xfId="0" applyNumberFormat="1" applyFont="1" applyBorder="1">
      <alignment vertical="center"/>
    </xf>
    <xf numFmtId="178" fontId="3" fillId="0" borderId="114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6" fillId="0" borderId="117" xfId="0" applyFont="1" applyBorder="1">
      <alignment vertical="center"/>
    </xf>
    <xf numFmtId="0" fontId="9" fillId="0" borderId="118" xfId="0" applyFont="1" applyBorder="1" applyAlignment="1">
      <alignment horizontal="center" vertical="center"/>
    </xf>
    <xf numFmtId="176" fontId="0" fillId="3" borderId="120" xfId="0" applyNumberFormat="1" applyFill="1" applyBorder="1">
      <alignment vertical="center"/>
    </xf>
    <xf numFmtId="176" fontId="3" fillId="0" borderId="124" xfId="0" applyNumberFormat="1" applyFont="1" applyBorder="1">
      <alignment vertical="center"/>
    </xf>
    <xf numFmtId="176" fontId="3" fillId="0" borderId="125" xfId="0" applyNumberFormat="1" applyFont="1" applyBorder="1">
      <alignment vertical="center"/>
    </xf>
    <xf numFmtId="176" fontId="15" fillId="0" borderId="66" xfId="0" applyNumberFormat="1" applyFont="1" applyFill="1" applyBorder="1">
      <alignment vertical="center"/>
    </xf>
    <xf numFmtId="176" fontId="15" fillId="0" borderId="126" xfId="0" applyNumberFormat="1" applyFont="1" applyFill="1" applyBorder="1">
      <alignment vertical="center"/>
    </xf>
    <xf numFmtId="178" fontId="0" fillId="0" borderId="90" xfId="0" applyNumberFormat="1" applyBorder="1">
      <alignment vertical="center"/>
    </xf>
    <xf numFmtId="178" fontId="0" fillId="0" borderId="89" xfId="0" applyNumberFormat="1" applyBorder="1">
      <alignment vertical="center"/>
    </xf>
    <xf numFmtId="178" fontId="0" fillId="0" borderId="109" xfId="0" applyNumberFormat="1" applyBorder="1">
      <alignment vertical="center"/>
    </xf>
    <xf numFmtId="178" fontId="14" fillId="0" borderId="88" xfId="0" applyNumberFormat="1" applyFont="1" applyBorder="1">
      <alignment vertical="center"/>
    </xf>
    <xf numFmtId="178" fontId="3" fillId="0" borderId="95" xfId="0" applyNumberFormat="1" applyFont="1" applyBorder="1">
      <alignment vertical="center"/>
    </xf>
    <xf numFmtId="178" fontId="3" fillId="0" borderId="121" xfId="0" applyNumberFormat="1" applyFont="1" applyBorder="1">
      <alignment vertical="center"/>
    </xf>
    <xf numFmtId="178" fontId="15" fillId="0" borderId="94" xfId="0" applyNumberFormat="1" applyFont="1" applyFill="1" applyBorder="1">
      <alignment vertical="center"/>
    </xf>
    <xf numFmtId="178" fontId="15" fillId="0" borderId="115" xfId="0" applyNumberFormat="1" applyFont="1" applyFill="1" applyBorder="1">
      <alignment vertical="center"/>
    </xf>
    <xf numFmtId="0" fontId="3" fillId="0" borderId="116" xfId="0" applyFont="1" applyBorder="1" applyAlignment="1">
      <alignment horizontal="left" vertical="center" indent="1"/>
    </xf>
    <xf numFmtId="176" fontId="0" fillId="0" borderId="78" xfId="0" applyNumberFormat="1" applyFont="1" applyBorder="1">
      <alignment vertical="center"/>
    </xf>
    <xf numFmtId="176" fontId="0" fillId="0" borderId="36" xfId="0" applyNumberFormat="1" applyFont="1" applyBorder="1">
      <alignment vertical="center"/>
    </xf>
    <xf numFmtId="176" fontId="3" fillId="0" borderId="127" xfId="0" applyNumberFormat="1" applyFont="1" applyBorder="1">
      <alignment vertical="center"/>
    </xf>
    <xf numFmtId="176" fontId="0" fillId="0" borderId="111" xfId="0" applyNumberFormat="1" applyBorder="1">
      <alignment vertical="center"/>
    </xf>
    <xf numFmtId="179" fontId="0" fillId="0" borderId="86" xfId="0" applyNumberFormat="1" applyFill="1" applyBorder="1">
      <alignment vertical="center"/>
    </xf>
    <xf numFmtId="179" fontId="0" fillId="0" borderId="87" xfId="0" applyNumberFormat="1" applyFill="1" applyBorder="1">
      <alignment vertical="center"/>
    </xf>
    <xf numFmtId="179" fontId="0" fillId="0" borderId="91" xfId="0" applyNumberFormat="1" applyFill="1" applyBorder="1">
      <alignment vertical="center"/>
    </xf>
    <xf numFmtId="179" fontId="0" fillId="0" borderId="93" xfId="0" applyNumberFormat="1" applyBorder="1">
      <alignment vertical="center"/>
    </xf>
    <xf numFmtId="179" fontId="0" fillId="0" borderId="92" xfId="0" applyNumberFormat="1" applyBorder="1">
      <alignment vertical="center"/>
    </xf>
    <xf numFmtId="179" fontId="0" fillId="0" borderId="87" xfId="0" applyNumberFormat="1" applyBorder="1">
      <alignment vertical="center"/>
    </xf>
    <xf numFmtId="179" fontId="0" fillId="0" borderId="91" xfId="0" applyNumberFormat="1" applyBorder="1">
      <alignment vertical="center"/>
    </xf>
    <xf numFmtId="179" fontId="0" fillId="0" borderId="129" xfId="0" applyNumberFormat="1" applyBorder="1">
      <alignment vertical="center"/>
    </xf>
    <xf numFmtId="179" fontId="3" fillId="0" borderId="121" xfId="0" applyNumberFormat="1" applyFont="1" applyBorder="1">
      <alignment vertical="center"/>
    </xf>
    <xf numFmtId="179" fontId="0" fillId="0" borderId="90" xfId="0" applyNumberFormat="1" applyFill="1" applyBorder="1">
      <alignment vertical="center"/>
    </xf>
    <xf numFmtId="179" fontId="0" fillId="0" borderId="88" xfId="0" applyNumberFormat="1" applyFill="1" applyBorder="1">
      <alignment vertical="center"/>
    </xf>
    <xf numFmtId="179" fontId="0" fillId="0" borderId="86" xfId="0" applyNumberFormat="1" applyFont="1" applyBorder="1">
      <alignment vertical="center"/>
    </xf>
    <xf numFmtId="179" fontId="14" fillId="0" borderId="88" xfId="0" applyNumberFormat="1" applyFont="1" applyBorder="1">
      <alignment vertical="center"/>
    </xf>
    <xf numFmtId="179" fontId="0" fillId="0" borderId="90" xfId="0" applyNumberFormat="1" applyBorder="1">
      <alignment vertical="center"/>
    </xf>
    <xf numFmtId="179" fontId="0" fillId="0" borderId="92" xfId="0" applyNumberFormat="1" applyFont="1" applyBorder="1">
      <alignment vertical="center"/>
    </xf>
    <xf numFmtId="179" fontId="0" fillId="0" borderId="88" xfId="0" applyNumberFormat="1" applyBorder="1">
      <alignment vertical="center"/>
    </xf>
    <xf numFmtId="176" fontId="17" fillId="0" borderId="0" xfId="0" quotePrefix="1" applyNumberFormat="1" applyFont="1" applyAlignment="1">
      <alignment horizontal="right" vertical="center" wrapText="1"/>
    </xf>
    <xf numFmtId="176" fontId="18" fillId="0" borderId="46" xfId="0" applyNumberFormat="1" applyFont="1" applyBorder="1" applyAlignment="1">
      <alignment horizontal="left" vertical="center"/>
    </xf>
    <xf numFmtId="176" fontId="0" fillId="0" borderId="8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15" fillId="0" borderId="76" xfId="0" applyNumberFormat="1" applyFont="1" applyBorder="1">
      <alignment vertical="center"/>
    </xf>
    <xf numFmtId="178" fontId="15" fillId="0" borderId="77" xfId="0" applyNumberFormat="1" applyFont="1" applyBorder="1">
      <alignment vertical="center"/>
    </xf>
    <xf numFmtId="176" fontId="15" fillId="0" borderId="119" xfId="0" applyNumberFormat="1" applyFont="1" applyBorder="1">
      <alignment vertical="center"/>
    </xf>
    <xf numFmtId="176" fontId="20" fillId="0" borderId="69" xfId="0" applyNumberFormat="1" applyFont="1" applyBorder="1">
      <alignment vertical="center"/>
    </xf>
    <xf numFmtId="176" fontId="20" fillId="0" borderId="70" xfId="0" applyNumberFormat="1" applyFont="1" applyBorder="1">
      <alignment vertical="center"/>
    </xf>
    <xf numFmtId="176" fontId="20" fillId="0" borderId="71" xfId="0" applyNumberFormat="1" applyFont="1" applyBorder="1">
      <alignment vertical="center"/>
    </xf>
    <xf numFmtId="176" fontId="20" fillId="0" borderId="75" xfId="0" applyNumberFormat="1" applyFont="1" applyBorder="1">
      <alignment vertical="center"/>
    </xf>
    <xf numFmtId="176" fontId="20" fillId="0" borderId="72" xfId="0" applyNumberFormat="1" applyFont="1" applyBorder="1">
      <alignment vertical="center"/>
    </xf>
    <xf numFmtId="176" fontId="20" fillId="0" borderId="73" xfId="0" applyNumberFormat="1" applyFont="1" applyBorder="1">
      <alignment vertical="center"/>
    </xf>
    <xf numFmtId="176" fontId="20" fillId="0" borderId="100" xfId="0" applyNumberFormat="1" applyFont="1" applyBorder="1">
      <alignment vertical="center"/>
    </xf>
    <xf numFmtId="176" fontId="15" fillId="0" borderId="67" xfId="0" applyNumberFormat="1" applyFont="1" applyBorder="1">
      <alignment vertical="center"/>
    </xf>
    <xf numFmtId="176" fontId="15" fillId="0" borderId="39" xfId="0" applyNumberFormat="1" applyFont="1" applyBorder="1">
      <alignment vertical="center"/>
    </xf>
    <xf numFmtId="176" fontId="15" fillId="0" borderId="41" xfId="0" applyNumberFormat="1" applyFont="1" applyBorder="1">
      <alignment vertical="center"/>
    </xf>
    <xf numFmtId="178" fontId="15" fillId="0" borderId="85" xfId="0" applyNumberFormat="1" applyFont="1" applyBorder="1">
      <alignment vertical="center"/>
    </xf>
    <xf numFmtId="176" fontId="20" fillId="0" borderId="106" xfId="0" applyNumberFormat="1" applyFont="1" applyFill="1" applyBorder="1">
      <alignment vertical="center"/>
    </xf>
    <xf numFmtId="176" fontId="20" fillId="0" borderId="132" xfId="0" applyNumberFormat="1" applyFont="1" applyFill="1" applyBorder="1">
      <alignment vertical="center"/>
    </xf>
    <xf numFmtId="176" fontId="20" fillId="0" borderId="133" xfId="0" applyNumberFormat="1" applyFont="1" applyFill="1" applyBorder="1">
      <alignment vertical="center"/>
    </xf>
    <xf numFmtId="176" fontId="20" fillId="0" borderId="111" xfId="0" applyNumberFormat="1" applyFont="1" applyBorder="1">
      <alignment vertical="center"/>
    </xf>
    <xf numFmtId="176" fontId="2" fillId="5" borderId="109" xfId="0" applyNumberFormat="1" applyFont="1" applyFill="1" applyBorder="1">
      <alignment vertical="center"/>
    </xf>
    <xf numFmtId="176" fontId="4" fillId="0" borderId="134" xfId="0" applyNumberFormat="1" applyFont="1" applyBorder="1">
      <alignment vertical="center"/>
    </xf>
    <xf numFmtId="176" fontId="4" fillId="0" borderId="107" xfId="0" applyNumberFormat="1" applyFont="1" applyBorder="1">
      <alignment vertical="center"/>
    </xf>
    <xf numFmtId="176" fontId="4" fillId="0" borderId="109" xfId="0" applyNumberFormat="1" applyFont="1" applyBorder="1">
      <alignment vertical="center"/>
    </xf>
    <xf numFmtId="176" fontId="15" fillId="0" borderId="108" xfId="0" applyNumberFormat="1" applyFont="1" applyBorder="1">
      <alignment vertical="center"/>
    </xf>
    <xf numFmtId="176" fontId="4" fillId="0" borderId="133" xfId="0" applyNumberFormat="1" applyFont="1" applyBorder="1">
      <alignment vertical="center"/>
    </xf>
    <xf numFmtId="176" fontId="4" fillId="0" borderId="135" xfId="0" applyNumberFormat="1" applyFont="1" applyBorder="1">
      <alignment vertical="center"/>
    </xf>
    <xf numFmtId="176" fontId="20" fillId="0" borderId="132" xfId="0" applyNumberFormat="1" applyFont="1" applyBorder="1">
      <alignment vertical="center"/>
    </xf>
    <xf numFmtId="176" fontId="20" fillId="0" borderId="107" xfId="0" applyNumberFormat="1" applyFont="1" applyBorder="1">
      <alignment vertical="center"/>
    </xf>
    <xf numFmtId="176" fontId="20" fillId="0" borderId="134" xfId="0" applyNumberFormat="1" applyFont="1" applyBorder="1">
      <alignment vertical="center"/>
    </xf>
    <xf numFmtId="176" fontId="20" fillId="0" borderId="133" xfId="0" applyNumberFormat="1" applyFont="1" applyBorder="1">
      <alignment vertical="center"/>
    </xf>
    <xf numFmtId="176" fontId="20" fillId="0" borderId="135" xfId="0" applyNumberFormat="1" applyFont="1" applyBorder="1">
      <alignment vertical="center"/>
    </xf>
    <xf numFmtId="178" fontId="15" fillId="0" borderId="114" xfId="0" applyNumberFormat="1" applyFont="1" applyBorder="1">
      <alignment vertical="center"/>
    </xf>
    <xf numFmtId="176" fontId="3" fillId="0" borderId="136" xfId="0" applyNumberFormat="1" applyFont="1" applyBorder="1" applyAlignment="1">
      <alignment horizontal="center" vertical="center"/>
    </xf>
    <xf numFmtId="176" fontId="3" fillId="0" borderId="137" xfId="0" quotePrefix="1" applyNumberFormat="1" applyFont="1" applyBorder="1" applyAlignment="1">
      <alignment horizontal="center" vertical="center"/>
    </xf>
    <xf numFmtId="176" fontId="0" fillId="0" borderId="138" xfId="0" applyNumberFormat="1" applyBorder="1">
      <alignment vertical="center"/>
    </xf>
    <xf numFmtId="178" fontId="14" fillId="0" borderId="140" xfId="0" applyNumberFormat="1" applyFont="1" applyBorder="1">
      <alignment vertical="center"/>
    </xf>
    <xf numFmtId="176" fontId="0" fillId="0" borderId="34" xfId="0" applyNumberFormat="1" applyBorder="1">
      <alignment vertical="center"/>
    </xf>
    <xf numFmtId="178" fontId="0" fillId="0" borderId="141" xfId="0" applyNumberFormat="1" applyBorder="1">
      <alignment vertical="center"/>
    </xf>
    <xf numFmtId="178" fontId="0" fillId="0" borderId="142" xfId="0" applyNumberFormat="1" applyBorder="1">
      <alignment vertical="center"/>
    </xf>
    <xf numFmtId="178" fontId="3" fillId="0" borderId="143" xfId="0" applyNumberFormat="1" applyFont="1" applyBorder="1">
      <alignment vertical="center"/>
    </xf>
    <xf numFmtId="0" fontId="3" fillId="0" borderId="56" xfId="0" applyFont="1" applyBorder="1" applyAlignment="1">
      <alignment horizontal="left" vertical="center" indent="1"/>
    </xf>
    <xf numFmtId="178" fontId="0" fillId="0" borderId="86" xfId="0" applyNumberFormat="1" applyFont="1" applyBorder="1">
      <alignment vertical="center"/>
    </xf>
    <xf numFmtId="178" fontId="0" fillId="0" borderId="139" xfId="0" applyNumberFormat="1" applyFont="1" applyBorder="1">
      <alignment vertical="center"/>
    </xf>
    <xf numFmtId="176" fontId="15" fillId="0" borderId="106" xfId="0" applyNumberFormat="1" applyFont="1" applyBorder="1">
      <alignment vertical="center"/>
    </xf>
    <xf numFmtId="176" fontId="14" fillId="0" borderId="42" xfId="0" applyNumberFormat="1" applyFont="1" applyBorder="1">
      <alignment vertical="center"/>
    </xf>
    <xf numFmtId="179" fontId="11" fillId="0" borderId="130" xfId="0" applyNumberFormat="1" applyFont="1" applyBorder="1">
      <alignment vertical="center"/>
    </xf>
    <xf numFmtId="178" fontId="11" fillId="0" borderId="93" xfId="0" applyNumberFormat="1" applyFont="1" applyBorder="1">
      <alignment vertical="center"/>
    </xf>
    <xf numFmtId="178" fontId="11" fillId="0" borderId="111" xfId="0" applyNumberFormat="1" applyFont="1" applyBorder="1">
      <alignment vertical="center"/>
    </xf>
    <xf numFmtId="176" fontId="21" fillId="0" borderId="45" xfId="0" applyNumberFormat="1" applyFont="1" applyBorder="1" applyAlignment="1">
      <alignment horizontal="center" vertical="center"/>
    </xf>
    <xf numFmtId="178" fontId="2" fillId="4" borderId="122" xfId="0" applyNumberFormat="1" applyFont="1" applyFill="1" applyBorder="1">
      <alignment vertical="center"/>
    </xf>
    <xf numFmtId="176" fontId="15" fillId="0" borderId="122" xfId="0" applyNumberFormat="1" applyFont="1" applyFill="1" applyBorder="1">
      <alignment vertical="center"/>
    </xf>
    <xf numFmtId="0" fontId="3" fillId="0" borderId="57" xfId="0" applyFont="1" applyBorder="1" applyAlignment="1">
      <alignment horizontal="left" vertical="center" indent="1"/>
    </xf>
    <xf numFmtId="178" fontId="3" fillId="0" borderId="148" xfId="0" applyNumberFormat="1" applyFont="1" applyBorder="1">
      <alignment vertical="center"/>
    </xf>
    <xf numFmtId="0" fontId="6" fillId="0" borderId="144" xfId="0" applyFont="1" applyBorder="1">
      <alignment vertical="center"/>
    </xf>
    <xf numFmtId="0" fontId="9" fillId="0" borderId="145" xfId="0" applyFont="1" applyBorder="1" applyAlignment="1">
      <alignment horizontal="center" vertical="center"/>
    </xf>
    <xf numFmtId="176" fontId="15" fillId="0" borderId="146" xfId="0" applyNumberFormat="1" applyFont="1" applyBorder="1">
      <alignment vertical="center"/>
    </xf>
    <xf numFmtId="176" fontId="3" fillId="0" borderId="144" xfId="0" applyNumberFormat="1" applyFont="1" applyBorder="1">
      <alignment vertical="center"/>
    </xf>
    <xf numFmtId="176" fontId="3" fillId="0" borderId="147" xfId="0" applyNumberFormat="1" applyFont="1" applyBorder="1">
      <alignment vertical="center"/>
    </xf>
    <xf numFmtId="176" fontId="15" fillId="0" borderId="112" xfId="0" applyNumberFormat="1" applyFont="1" applyFill="1" applyBorder="1">
      <alignment vertical="center"/>
    </xf>
    <xf numFmtId="176" fontId="0" fillId="3" borderId="0" xfId="0" applyNumberFormat="1" applyFill="1" applyBorder="1">
      <alignment vertical="center"/>
    </xf>
    <xf numFmtId="176" fontId="0" fillId="0" borderId="149" xfId="0" applyNumberFormat="1" applyFill="1" applyBorder="1" applyAlignment="1">
      <alignment horizontal="left" vertical="center" indent="1"/>
    </xf>
    <xf numFmtId="179" fontId="2" fillId="0" borderId="128" xfId="0" applyNumberFormat="1" applyFont="1" applyFill="1" applyBorder="1">
      <alignment vertical="center"/>
    </xf>
    <xf numFmtId="178" fontId="2" fillId="0" borderId="112" xfId="0" applyNumberFormat="1" applyFont="1" applyFill="1" applyBorder="1">
      <alignment vertical="center"/>
    </xf>
    <xf numFmtId="0" fontId="3" fillId="0" borderId="58" xfId="0" applyFont="1" applyBorder="1" applyAlignment="1">
      <alignment horizontal="left" vertical="center" indent="1"/>
    </xf>
    <xf numFmtId="176" fontId="15" fillId="0" borderId="70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150" xfId="0" applyNumberFormat="1" applyFont="1" applyBorder="1">
      <alignment vertical="center"/>
    </xf>
    <xf numFmtId="179" fontId="2" fillId="4" borderId="151" xfId="0" applyNumberFormat="1" applyFont="1" applyFill="1" applyBorder="1">
      <alignment vertical="center"/>
    </xf>
    <xf numFmtId="178" fontId="3" fillId="0" borderId="87" xfId="0" applyNumberFormat="1" applyFont="1" applyBorder="1">
      <alignment vertical="center"/>
    </xf>
    <xf numFmtId="178" fontId="2" fillId="4" borderId="132" xfId="0" applyNumberFormat="1" applyFont="1" applyFill="1" applyBorder="1">
      <alignment vertical="center"/>
    </xf>
    <xf numFmtId="178" fontId="2" fillId="0" borderId="152" xfId="0" applyNumberFormat="1" applyFont="1" applyFill="1" applyBorder="1">
      <alignment vertical="center"/>
    </xf>
    <xf numFmtId="176" fontId="15" fillId="0" borderId="132" xfId="0" applyNumberFormat="1" applyFont="1" applyFill="1" applyBorder="1">
      <alignment vertical="center"/>
    </xf>
    <xf numFmtId="176" fontId="0" fillId="3" borderId="82" xfId="0" applyNumberFormat="1" applyFill="1" applyBorder="1">
      <alignment vertical="center"/>
    </xf>
    <xf numFmtId="176" fontId="3" fillId="0" borderId="46" xfId="0" quotePrefix="1" applyNumberFormat="1" applyFont="1" applyFill="1" applyBorder="1" applyAlignment="1">
      <alignment horizontal="left" vertical="center" indent="1"/>
    </xf>
    <xf numFmtId="178" fontId="15" fillId="0" borderId="34" xfId="0" applyNumberFormat="1" applyFont="1" applyFill="1" applyBorder="1">
      <alignment vertical="center"/>
    </xf>
    <xf numFmtId="176" fontId="0" fillId="0" borderId="32" xfId="0" applyNumberFormat="1" applyBorder="1" applyAlignment="1">
      <alignment horizontal="center" vertical="center"/>
    </xf>
    <xf numFmtId="176" fontId="3" fillId="0" borderId="123" xfId="0" quotePrefix="1" applyNumberFormat="1" applyFont="1" applyFill="1" applyBorder="1" applyAlignment="1">
      <alignment horizontal="left" vertical="center" indent="1"/>
    </xf>
    <xf numFmtId="0" fontId="12" fillId="0" borderId="57" xfId="0" applyFont="1" applyBorder="1" applyAlignment="1">
      <alignment horizontal="left" vertical="center" indent="1"/>
    </xf>
    <xf numFmtId="176" fontId="4" fillId="0" borderId="146" xfId="0" applyNumberFormat="1" applyFont="1" applyBorder="1">
      <alignment vertical="center"/>
    </xf>
    <xf numFmtId="176" fontId="0" fillId="0" borderId="144" xfId="0" applyNumberFormat="1" applyBorder="1">
      <alignment vertical="center"/>
    </xf>
    <xf numFmtId="176" fontId="0" fillId="0" borderId="147" xfId="0" applyNumberFormat="1" applyBorder="1">
      <alignment vertical="center"/>
    </xf>
    <xf numFmtId="179" fontId="11" fillId="0" borderId="128" xfId="0" applyNumberFormat="1" applyFont="1" applyBorder="1">
      <alignment vertical="center"/>
    </xf>
    <xf numFmtId="178" fontId="11" fillId="0" borderId="148" xfId="0" applyNumberFormat="1" applyFont="1" applyBorder="1">
      <alignment vertical="center"/>
    </xf>
    <xf numFmtId="178" fontId="11" fillId="0" borderId="112" xfId="0" applyNumberFormat="1" applyFont="1" applyBorder="1">
      <alignment vertical="center"/>
    </xf>
    <xf numFmtId="178" fontId="0" fillId="0" borderId="34" xfId="0" applyNumberFormat="1" applyBorder="1">
      <alignment vertical="center"/>
    </xf>
    <xf numFmtId="176" fontId="20" fillId="0" borderId="112" xfId="0" applyNumberFormat="1" applyFont="1" applyBorder="1">
      <alignment vertical="center"/>
    </xf>
    <xf numFmtId="176" fontId="0" fillId="0" borderId="0" xfId="0" applyNumberFormat="1" applyBorder="1">
      <alignment vertical="center"/>
    </xf>
    <xf numFmtId="176" fontId="0" fillId="0" borderId="149" xfId="0" applyNumberFormat="1" applyBorder="1" applyAlignment="1">
      <alignment horizontal="left" vertical="center" indent="1"/>
    </xf>
    <xf numFmtId="0" fontId="3" fillId="0" borderId="153" xfId="0" applyFont="1" applyBorder="1" applyAlignment="1">
      <alignment horizontal="left" vertical="center" indent="1"/>
    </xf>
    <xf numFmtId="0" fontId="7" fillId="3" borderId="154" xfId="0" applyFont="1" applyFill="1" applyBorder="1">
      <alignment vertical="center"/>
    </xf>
    <xf numFmtId="0" fontId="8" fillId="3" borderId="155" xfId="0" applyFont="1" applyFill="1" applyBorder="1" applyAlignment="1">
      <alignment horizontal="center" vertical="center"/>
    </xf>
    <xf numFmtId="176" fontId="15" fillId="0" borderId="156" xfId="0" applyNumberFormat="1" applyFont="1" applyBorder="1">
      <alignment vertical="center"/>
    </xf>
    <xf numFmtId="176" fontId="15" fillId="0" borderId="154" xfId="0" applyNumberFormat="1" applyFont="1" applyBorder="1">
      <alignment vertical="center"/>
    </xf>
    <xf numFmtId="177" fontId="15" fillId="0" borderId="157" xfId="0" applyNumberFormat="1" applyFont="1" applyBorder="1">
      <alignment vertical="center"/>
    </xf>
    <xf numFmtId="176" fontId="15" fillId="0" borderId="158" xfId="0" applyNumberFormat="1" applyFont="1" applyBorder="1">
      <alignment vertical="center"/>
    </xf>
    <xf numFmtId="178" fontId="15" fillId="0" borderId="159" xfId="0" applyNumberFormat="1" applyFont="1" applyBorder="1">
      <alignment vertical="center"/>
    </xf>
    <xf numFmtId="176" fontId="15" fillId="0" borderId="160" xfId="0" applyNumberFormat="1" applyFont="1" applyBorder="1">
      <alignment vertical="center"/>
    </xf>
    <xf numFmtId="176" fontId="3" fillId="0" borderId="161" xfId="0" applyNumberFormat="1" applyFont="1" applyBorder="1">
      <alignment vertical="center"/>
    </xf>
    <xf numFmtId="176" fontId="3" fillId="0" borderId="162" xfId="0" applyNumberFormat="1" applyFont="1" applyBorder="1" applyAlignment="1">
      <alignment horizontal="left" vertical="center" indent="1"/>
    </xf>
    <xf numFmtId="176" fontId="0" fillId="0" borderId="0" xfId="0" applyNumberFormat="1" applyAlignment="1">
      <alignment horizontal="center" vertical="center"/>
    </xf>
    <xf numFmtId="176" fontId="0" fillId="0" borderId="139" xfId="0" applyNumberFormat="1" applyFill="1" applyBorder="1">
      <alignment vertical="center"/>
    </xf>
    <xf numFmtId="176" fontId="0" fillId="0" borderId="152" xfId="0" applyNumberFormat="1" applyFill="1" applyBorder="1">
      <alignment vertical="center"/>
    </xf>
    <xf numFmtId="176" fontId="0" fillId="0" borderId="140" xfId="0" applyNumberFormat="1" applyFill="1" applyBorder="1">
      <alignment vertical="center"/>
    </xf>
    <xf numFmtId="176" fontId="0" fillId="0" borderId="142" xfId="0" applyNumberFormat="1" applyBorder="1">
      <alignment vertical="center"/>
    </xf>
    <xf numFmtId="176" fontId="0" fillId="0" borderId="163" xfId="0" applyNumberFormat="1" applyBorder="1">
      <alignment vertical="center"/>
    </xf>
    <xf numFmtId="176" fontId="0" fillId="0" borderId="152" xfId="0" applyNumberFormat="1" applyBorder="1">
      <alignment vertical="center"/>
    </xf>
    <xf numFmtId="176" fontId="0" fillId="0" borderId="140" xfId="0" applyNumberFormat="1" applyBorder="1">
      <alignment vertical="center"/>
    </xf>
    <xf numFmtId="176" fontId="15" fillId="0" borderId="136" xfId="0" applyNumberFormat="1" applyFont="1" applyBorder="1">
      <alignment vertical="center"/>
    </xf>
    <xf numFmtId="178" fontId="13" fillId="0" borderId="163" xfId="0" applyNumberFormat="1" applyFont="1" applyBorder="1">
      <alignment vertical="center"/>
    </xf>
    <xf numFmtId="178" fontId="0" fillId="0" borderId="152" xfId="0" applyNumberFormat="1" applyBorder="1">
      <alignment vertical="center"/>
    </xf>
    <xf numFmtId="178" fontId="0" fillId="0" borderId="163" xfId="0" applyNumberFormat="1" applyBorder="1">
      <alignment vertical="center"/>
    </xf>
    <xf numFmtId="178" fontId="0" fillId="0" borderId="140" xfId="0" applyNumberFormat="1" applyBorder="1">
      <alignment vertical="center"/>
    </xf>
    <xf numFmtId="178" fontId="15" fillId="0" borderId="164" xfId="0" applyNumberFormat="1" applyFont="1" applyBorder="1">
      <alignment vertical="center"/>
    </xf>
    <xf numFmtId="178" fontId="3" fillId="0" borderId="165" xfId="0" applyNumberFormat="1" applyFont="1" applyBorder="1">
      <alignment vertical="center"/>
    </xf>
    <xf numFmtId="178" fontId="15" fillId="0" borderId="166" xfId="0" applyNumberFormat="1" applyFont="1" applyFill="1" applyBorder="1">
      <alignment vertical="center"/>
    </xf>
    <xf numFmtId="178" fontId="0" fillId="0" borderId="33" xfId="0" applyNumberFormat="1" applyBorder="1">
      <alignment vertical="center"/>
    </xf>
    <xf numFmtId="176" fontId="4" fillId="0" borderId="66" xfId="0" applyNumberFormat="1" applyFont="1" applyBorder="1">
      <alignment vertical="center"/>
    </xf>
    <xf numFmtId="176" fontId="0" fillId="0" borderId="86" xfId="0" applyNumberFormat="1" applyFill="1" applyBorder="1" applyAlignment="1">
      <alignment horizontal="right" vertical="center"/>
    </xf>
    <xf numFmtId="179" fontId="0" fillId="0" borderId="32" xfId="0" applyNumberFormat="1" applyBorder="1">
      <alignment vertical="center"/>
    </xf>
    <xf numFmtId="179" fontId="0" fillId="0" borderId="0" xfId="0" applyNumberFormat="1">
      <alignment vertical="center"/>
    </xf>
    <xf numFmtId="179" fontId="3" fillId="0" borderId="136" xfId="0" applyNumberFormat="1" applyFont="1" applyBorder="1" applyAlignment="1">
      <alignment horizontal="center" vertical="center"/>
    </xf>
    <xf numFmtId="179" fontId="3" fillId="0" borderId="137" xfId="0" quotePrefix="1" applyNumberFormat="1" applyFont="1" applyBorder="1" applyAlignment="1">
      <alignment horizontal="center" vertical="center"/>
    </xf>
    <xf numFmtId="179" fontId="0" fillId="0" borderId="139" xfId="0" applyNumberFormat="1" applyFill="1" applyBorder="1">
      <alignment vertical="center"/>
    </xf>
    <xf numFmtId="179" fontId="0" fillId="0" borderId="152" xfId="0" applyNumberFormat="1" applyFill="1" applyBorder="1">
      <alignment vertical="center"/>
    </xf>
    <xf numFmtId="179" fontId="0" fillId="0" borderId="140" xfId="0" applyNumberFormat="1" applyFill="1" applyBorder="1">
      <alignment vertical="center"/>
    </xf>
    <xf numFmtId="179" fontId="0" fillId="0" borderId="35" xfId="0" applyNumberFormat="1" applyBorder="1">
      <alignment vertical="center"/>
    </xf>
    <xf numFmtId="179" fontId="0" fillId="0" borderId="152" xfId="0" applyNumberFormat="1" applyBorder="1">
      <alignment vertical="center"/>
    </xf>
    <xf numFmtId="179" fontId="0" fillId="0" borderId="140" xfId="0" applyNumberFormat="1" applyBorder="1">
      <alignment vertical="center"/>
    </xf>
    <xf numFmtId="179" fontId="0" fillId="0" borderId="138" xfId="0" applyNumberFormat="1" applyBorder="1">
      <alignment vertical="center"/>
    </xf>
    <xf numFmtId="179" fontId="0" fillId="0" borderId="139" xfId="0" applyNumberFormat="1" applyFont="1" applyBorder="1">
      <alignment vertical="center"/>
    </xf>
    <xf numFmtId="179" fontId="14" fillId="0" borderId="140" xfId="0" applyNumberFormat="1" applyFont="1" applyBorder="1">
      <alignment vertical="center"/>
    </xf>
    <xf numFmtId="179" fontId="13" fillId="0" borderId="163" xfId="0" applyNumberFormat="1" applyFont="1" applyBorder="1">
      <alignment vertical="center"/>
    </xf>
    <xf numFmtId="179" fontId="0" fillId="0" borderId="34" xfId="0" applyNumberFormat="1" applyBorder="1">
      <alignment vertical="center"/>
    </xf>
    <xf numFmtId="179" fontId="0" fillId="0" borderId="141" xfId="0" applyNumberFormat="1" applyBorder="1">
      <alignment vertical="center"/>
    </xf>
    <xf numFmtId="179" fontId="0" fillId="0" borderId="163" xfId="0" applyNumberFormat="1" applyBorder="1">
      <alignment vertical="center"/>
    </xf>
    <xf numFmtId="179" fontId="0" fillId="0" borderId="33" xfId="0" applyNumberFormat="1" applyBorder="1">
      <alignment vertical="center"/>
    </xf>
    <xf numFmtId="179" fontId="11" fillId="0" borderId="142" xfId="0" applyNumberFormat="1" applyFont="1" applyBorder="1">
      <alignment vertical="center"/>
    </xf>
    <xf numFmtId="179" fontId="11" fillId="0" borderId="34" xfId="0" applyNumberFormat="1" applyFont="1" applyBorder="1">
      <alignment vertical="center"/>
    </xf>
    <xf numFmtId="179" fontId="2" fillId="0" borderId="152" xfId="0" applyNumberFormat="1" applyFont="1" applyFill="1" applyBorder="1">
      <alignment vertical="center"/>
    </xf>
    <xf numFmtId="179" fontId="15" fillId="0" borderId="34" xfId="0" applyNumberFormat="1" applyFont="1" applyFill="1" applyBorder="1">
      <alignment vertical="center"/>
    </xf>
    <xf numFmtId="179" fontId="2" fillId="0" borderId="143" xfId="0" applyNumberFormat="1" applyFont="1" applyFill="1" applyBorder="1">
      <alignment vertical="center"/>
    </xf>
    <xf numFmtId="176" fontId="16" fillId="0" borderId="66" xfId="0" applyNumberFormat="1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19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" fillId="5" borderId="67" xfId="0" applyNumberFormat="1" applyFont="1" applyFill="1" applyBorder="1" applyAlignment="1">
      <alignment horizontal="center" vertical="center" wrapText="1"/>
    </xf>
    <xf numFmtId="0" fontId="0" fillId="5" borderId="68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176" fontId="2" fillId="5" borderId="108" xfId="0" applyNumberFormat="1" applyFont="1" applyFill="1" applyBorder="1" applyAlignment="1">
      <alignment horizontal="center" vertical="center" wrapText="1"/>
    </xf>
    <xf numFmtId="0" fontId="0" fillId="5" borderId="131" xfId="0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167" xfId="0" quotePrefix="1" applyNumberFormat="1" applyFont="1" applyBorder="1" applyAlignment="1">
      <alignment horizontal="center" vertical="center"/>
    </xf>
    <xf numFmtId="178" fontId="0" fillId="0" borderId="103" xfId="0" applyNumberFormat="1" applyBorder="1">
      <alignment vertical="center"/>
    </xf>
    <xf numFmtId="178" fontId="15" fillId="0" borderId="168" xfId="0" applyNumberFormat="1" applyFont="1" applyBorder="1">
      <alignment vertical="center"/>
    </xf>
    <xf numFmtId="178" fontId="0" fillId="0" borderId="81" xfId="0" applyNumberFormat="1" applyFont="1" applyBorder="1">
      <alignment vertical="center"/>
    </xf>
    <xf numFmtId="178" fontId="14" fillId="0" borderId="83" xfId="0" applyNumberFormat="1" applyFont="1" applyBorder="1">
      <alignment vertical="center"/>
    </xf>
    <xf numFmtId="178" fontId="0" fillId="0" borderId="0" xfId="0" applyNumberFormat="1" applyBorder="1">
      <alignment vertical="center"/>
    </xf>
    <xf numFmtId="178" fontId="0" fillId="0" borderId="169" xfId="0" applyNumberFormat="1" applyBorder="1">
      <alignment vertical="center"/>
    </xf>
    <xf numFmtId="178" fontId="11" fillId="0" borderId="84" xfId="0" applyNumberFormat="1" applyFont="1" applyBorder="1">
      <alignment vertical="center"/>
    </xf>
    <xf numFmtId="178" fontId="11" fillId="0" borderId="0" xfId="0" applyNumberFormat="1" applyFont="1" applyBorder="1">
      <alignment vertical="center"/>
    </xf>
    <xf numFmtId="178" fontId="2" fillId="0" borderId="82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20" xfId="0" applyNumberFormat="1" applyFont="1" applyFill="1" applyBorder="1">
      <alignment vertical="center"/>
    </xf>
    <xf numFmtId="178" fontId="15" fillId="0" borderId="66" xfId="0" applyNumberFormat="1" applyFont="1" applyFill="1" applyBorder="1">
      <alignment vertical="center"/>
    </xf>
    <xf numFmtId="176" fontId="0" fillId="0" borderId="170" xfId="0" applyNumberFormat="1" applyFill="1" applyBorder="1">
      <alignment vertical="center"/>
    </xf>
    <xf numFmtId="176" fontId="0" fillId="0" borderId="151" xfId="0" applyNumberFormat="1" applyFill="1" applyBorder="1">
      <alignment vertical="center"/>
    </xf>
    <xf numFmtId="176" fontId="0" fillId="0" borderId="171" xfId="0" applyNumberFormat="1" applyFill="1" applyBorder="1">
      <alignment vertical="center"/>
    </xf>
    <xf numFmtId="178" fontId="0" fillId="0" borderId="172" xfId="0" applyNumberFormat="1" applyBorder="1">
      <alignment vertical="center"/>
    </xf>
    <xf numFmtId="178" fontId="0" fillId="0" borderId="151" xfId="0" applyNumberFormat="1" applyBorder="1">
      <alignment vertical="center"/>
    </xf>
    <xf numFmtId="178" fontId="0" fillId="0" borderId="171" xfId="0" applyNumberFormat="1" applyBorder="1">
      <alignment vertical="center"/>
    </xf>
    <xf numFmtId="178" fontId="13" fillId="0" borderId="173" xfId="0" applyNumberFormat="1" applyFont="1" applyBorder="1">
      <alignment vertical="center"/>
    </xf>
    <xf numFmtId="178" fontId="0" fillId="0" borderId="173" xfId="0" applyNumberFormat="1" applyBorder="1">
      <alignment vertical="center"/>
    </xf>
    <xf numFmtId="178" fontId="0" fillId="0" borderId="174" xfId="0" applyNumberFormat="1" applyBorder="1">
      <alignment vertical="center"/>
    </xf>
    <xf numFmtId="178" fontId="15" fillId="0" borderId="136" xfId="0" applyNumberFormat="1" applyFont="1" applyBorder="1">
      <alignment vertical="center"/>
    </xf>
    <xf numFmtId="176" fontId="12" fillId="0" borderId="0" xfId="0" applyNumberFormat="1" applyFont="1">
      <alignment vertical="center"/>
    </xf>
    <xf numFmtId="176" fontId="23" fillId="0" borderId="44" xfId="0" applyNumberFormat="1" applyFont="1" applyBorder="1" applyAlignment="1">
      <alignment horizontal="left" vertical="center" indent="1"/>
    </xf>
    <xf numFmtId="176" fontId="23" fillId="0" borderId="47" xfId="0" applyNumberFormat="1" applyFont="1" applyBorder="1" applyAlignment="1">
      <alignment horizontal="left" vertical="center" indent="1"/>
    </xf>
    <xf numFmtId="176" fontId="22" fillId="0" borderId="44" xfId="0" applyNumberFormat="1" applyFont="1" applyBorder="1" applyAlignment="1">
      <alignment horizontal="left" vertical="center" indent="1"/>
    </xf>
    <xf numFmtId="176" fontId="3" fillId="2" borderId="85" xfId="0" applyNumberFormat="1" applyFont="1" applyFill="1" applyBorder="1" applyAlignment="1">
      <alignment horizontal="center" vertical="center"/>
    </xf>
    <xf numFmtId="176" fontId="3" fillId="2" borderId="96" xfId="0" quotePrefix="1" applyNumberFormat="1" applyFont="1" applyFill="1" applyBorder="1" applyAlignment="1">
      <alignment horizontal="center" vertical="center"/>
    </xf>
    <xf numFmtId="176" fontId="0" fillId="2" borderId="86" xfId="0" applyNumberFormat="1" applyFill="1" applyBorder="1">
      <alignment vertical="center"/>
    </xf>
    <xf numFmtId="176" fontId="0" fillId="2" borderId="87" xfId="0" applyNumberFormat="1" applyFill="1" applyBorder="1">
      <alignment vertical="center"/>
    </xf>
    <xf numFmtId="176" fontId="0" fillId="2" borderId="91" xfId="0" applyNumberFormat="1" applyFill="1" applyBorder="1">
      <alignment vertical="center"/>
    </xf>
    <xf numFmtId="176" fontId="0" fillId="2" borderId="93" xfId="0" applyNumberFormat="1" applyFill="1" applyBorder="1">
      <alignment vertical="center"/>
    </xf>
    <xf numFmtId="178" fontId="0" fillId="2" borderId="90" xfId="0" applyNumberFormat="1" applyFill="1" applyBorder="1">
      <alignment vertical="center"/>
    </xf>
    <xf numFmtId="178" fontId="0" fillId="2" borderId="87" xfId="0" applyNumberFormat="1" applyFill="1" applyBorder="1">
      <alignment vertical="center"/>
    </xf>
    <xf numFmtId="178" fontId="0" fillId="2" borderId="91" xfId="0" applyNumberFormat="1" applyFill="1" applyBorder="1">
      <alignment vertical="center"/>
    </xf>
    <xf numFmtId="178" fontId="0" fillId="2" borderId="89" xfId="0" applyNumberFormat="1" applyFill="1" applyBorder="1">
      <alignment vertical="center"/>
    </xf>
    <xf numFmtId="178" fontId="15" fillId="2" borderId="85" xfId="0" applyNumberFormat="1" applyFont="1" applyFill="1" applyBorder="1">
      <alignment vertical="center"/>
    </xf>
    <xf numFmtId="178" fontId="0" fillId="2" borderId="86" xfId="0" applyNumberFormat="1" applyFont="1" applyFill="1" applyBorder="1">
      <alignment vertical="center"/>
    </xf>
    <xf numFmtId="178" fontId="14" fillId="2" borderId="91" xfId="0" applyNumberFormat="1" applyFont="1" applyFill="1" applyBorder="1">
      <alignment vertical="center"/>
    </xf>
    <xf numFmtId="178" fontId="13" fillId="2" borderId="92" xfId="0" applyNumberFormat="1" applyFont="1" applyFill="1" applyBorder="1">
      <alignment vertical="center"/>
    </xf>
    <xf numFmtId="178" fontId="0" fillId="2" borderId="148" xfId="0" applyNumberFormat="1" applyFill="1" applyBorder="1">
      <alignment vertical="center"/>
    </xf>
    <xf numFmtId="178" fontId="0" fillId="2" borderId="175" xfId="0" applyNumberFormat="1" applyFill="1" applyBorder="1">
      <alignment vertical="center"/>
    </xf>
    <xf numFmtId="178" fontId="0" fillId="2" borderId="92" xfId="0" applyNumberFormat="1" applyFill="1" applyBorder="1">
      <alignment vertical="center"/>
    </xf>
    <xf numFmtId="178" fontId="0" fillId="2" borderId="88" xfId="0" applyNumberFormat="1" applyFill="1" applyBorder="1">
      <alignment vertical="center"/>
    </xf>
    <xf numFmtId="178" fontId="11" fillId="2" borderId="93" xfId="0" applyNumberFormat="1" applyFont="1" applyFill="1" applyBorder="1">
      <alignment vertical="center"/>
    </xf>
    <xf numFmtId="178" fontId="11" fillId="2" borderId="148" xfId="0" applyNumberFormat="1" applyFont="1" applyFill="1" applyBorder="1">
      <alignment vertical="center"/>
    </xf>
    <xf numFmtId="178" fontId="15" fillId="2" borderId="159" xfId="0" applyNumberFormat="1" applyFont="1" applyFill="1" applyBorder="1">
      <alignment vertical="center"/>
    </xf>
    <xf numFmtId="178" fontId="3" fillId="2" borderId="80" xfId="0" applyNumberFormat="1" applyFont="1" applyFill="1" applyBorder="1">
      <alignment vertical="center"/>
    </xf>
    <xf numFmtId="178" fontId="2" fillId="2" borderId="87" xfId="0" applyNumberFormat="1" applyFont="1" applyFill="1" applyBorder="1">
      <alignment vertical="center"/>
    </xf>
    <xf numFmtId="178" fontId="2" fillId="2" borderId="148" xfId="0" applyNumberFormat="1" applyFont="1" applyFill="1" applyBorder="1">
      <alignment vertical="center"/>
    </xf>
    <xf numFmtId="178" fontId="2" fillId="2" borderId="121" xfId="0" applyNumberFormat="1" applyFont="1" applyFill="1" applyBorder="1">
      <alignment vertical="center"/>
    </xf>
    <xf numFmtId="178" fontId="15" fillId="2" borderId="176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E154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16</xdr:row>
      <xdr:rowOff>190499</xdr:rowOff>
    </xdr:from>
    <xdr:to>
      <xdr:col>4</xdr:col>
      <xdr:colOff>971550</xdr:colOff>
      <xdr:row>30</xdr:row>
      <xdr:rowOff>104775</xdr:rowOff>
    </xdr:to>
    <xdr:sp macro="" textlink="">
      <xdr:nvSpPr>
        <xdr:cNvPr id="9" name="テキスト ボックス 8"/>
        <xdr:cNvSpPr txBox="1"/>
      </xdr:nvSpPr>
      <xdr:spPr>
        <a:xfrm>
          <a:off x="5429250" y="4543424"/>
          <a:ext cx="638175" cy="3352801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100"/>
            <a:t>建設仮勘定支出として下記総額を想定　</a:t>
          </a:r>
        </a:p>
      </xdr:txBody>
    </xdr:sp>
    <xdr:clientData/>
  </xdr:twoCellAnchor>
  <xdr:twoCellAnchor>
    <xdr:from>
      <xdr:col>4</xdr:col>
      <xdr:colOff>514350</xdr:colOff>
      <xdr:row>30</xdr:row>
      <xdr:rowOff>38100</xdr:rowOff>
    </xdr:from>
    <xdr:to>
      <xdr:col>4</xdr:col>
      <xdr:colOff>781050</xdr:colOff>
      <xdr:row>31</xdr:row>
      <xdr:rowOff>257175</xdr:rowOff>
    </xdr:to>
    <xdr:sp macro="" textlink="">
      <xdr:nvSpPr>
        <xdr:cNvPr id="7" name="下矢印 6"/>
        <xdr:cNvSpPr/>
      </xdr:nvSpPr>
      <xdr:spPr>
        <a:xfrm>
          <a:off x="5610225" y="7829550"/>
          <a:ext cx="266700" cy="485775"/>
        </a:xfrm>
        <a:prstGeom prst="downArrow">
          <a:avLst>
            <a:gd name="adj1" fmla="val 50000"/>
            <a:gd name="adj2" fmla="val 78571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190500</xdr:colOff>
      <xdr:row>12</xdr:row>
      <xdr:rowOff>76204</xdr:rowOff>
    </xdr:from>
    <xdr:to>
      <xdr:col>5</xdr:col>
      <xdr:colOff>457200</xdr:colOff>
      <xdr:row>12</xdr:row>
      <xdr:rowOff>209553</xdr:rowOff>
    </xdr:to>
    <xdr:sp macro="" textlink="">
      <xdr:nvSpPr>
        <xdr:cNvPr id="3" name="屈折矢印 2"/>
        <xdr:cNvSpPr/>
      </xdr:nvSpPr>
      <xdr:spPr>
        <a:xfrm rot="5400000">
          <a:off x="6534150" y="3476629"/>
          <a:ext cx="133349" cy="266700"/>
        </a:xfrm>
        <a:prstGeom prst="bentUpArrow">
          <a:avLst>
            <a:gd name="adj1" fmla="val 25000"/>
            <a:gd name="adj2" fmla="val 25000"/>
            <a:gd name="adj3" fmla="val 50000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</xdr:colOff>
      <xdr:row>10</xdr:row>
      <xdr:rowOff>104774</xdr:rowOff>
    </xdr:from>
    <xdr:to>
      <xdr:col>8</xdr:col>
      <xdr:colOff>647700</xdr:colOff>
      <xdr:row>38</xdr:row>
      <xdr:rowOff>123825</xdr:rowOff>
    </xdr:to>
    <xdr:sp macro="" textlink="">
      <xdr:nvSpPr>
        <xdr:cNvPr id="13" name="フリーフォーム 12"/>
        <xdr:cNvSpPr/>
      </xdr:nvSpPr>
      <xdr:spPr>
        <a:xfrm>
          <a:off x="7639051" y="3124199"/>
          <a:ext cx="1447799" cy="6924676"/>
        </a:xfrm>
        <a:custGeom>
          <a:avLst/>
          <a:gdLst>
            <a:gd name="connsiteX0" fmla="*/ 0 w 1566527"/>
            <a:gd name="connsiteY0" fmla="*/ 6193092 h 6193092"/>
            <a:gd name="connsiteX1" fmla="*/ 1562100 w 1566527"/>
            <a:gd name="connsiteY1" fmla="*/ 4021392 h 6193092"/>
            <a:gd name="connsiteX2" fmla="*/ 495300 w 1566527"/>
            <a:gd name="connsiteY2" fmla="*/ 535242 h 6193092"/>
            <a:gd name="connsiteX3" fmla="*/ 1257300 w 1566527"/>
            <a:gd name="connsiteY3" fmla="*/ 68517 h 6193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6527" h="6193092">
              <a:moveTo>
                <a:pt x="0" y="6193092"/>
              </a:moveTo>
              <a:cubicBezTo>
                <a:pt x="739775" y="5578729"/>
                <a:pt x="1479550" y="4964367"/>
                <a:pt x="1562100" y="4021392"/>
              </a:cubicBezTo>
              <a:cubicBezTo>
                <a:pt x="1644650" y="3078417"/>
                <a:pt x="546100" y="1194054"/>
                <a:pt x="495300" y="535242"/>
              </a:cubicBezTo>
              <a:cubicBezTo>
                <a:pt x="444500" y="-123570"/>
                <a:pt x="850900" y="-27527"/>
                <a:pt x="1257300" y="68517"/>
              </a:cubicBezTo>
            </a:path>
          </a:pathLst>
        </a:custGeom>
        <a:noFill/>
        <a:ln>
          <a:prstDash val="dash"/>
          <a:headEnd type="none" w="med" len="med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981076</xdr:colOff>
      <xdr:row>10</xdr:row>
      <xdr:rowOff>114300</xdr:rowOff>
    </xdr:from>
    <xdr:to>
      <xdr:col>10</xdr:col>
      <xdr:colOff>523875</xdr:colOff>
      <xdr:row>38</xdr:row>
      <xdr:rowOff>238125</xdr:rowOff>
    </xdr:to>
    <xdr:sp macro="" textlink="">
      <xdr:nvSpPr>
        <xdr:cNvPr id="15" name="フリーフォーム 14"/>
        <xdr:cNvSpPr/>
      </xdr:nvSpPr>
      <xdr:spPr>
        <a:xfrm>
          <a:off x="10725151" y="3343275"/>
          <a:ext cx="733424" cy="7029450"/>
        </a:xfrm>
        <a:custGeom>
          <a:avLst/>
          <a:gdLst>
            <a:gd name="connsiteX0" fmla="*/ 0 w 1566527"/>
            <a:gd name="connsiteY0" fmla="*/ 6193092 h 6193092"/>
            <a:gd name="connsiteX1" fmla="*/ 1562100 w 1566527"/>
            <a:gd name="connsiteY1" fmla="*/ 4021392 h 6193092"/>
            <a:gd name="connsiteX2" fmla="*/ 495300 w 1566527"/>
            <a:gd name="connsiteY2" fmla="*/ 535242 h 6193092"/>
            <a:gd name="connsiteX3" fmla="*/ 1257300 w 1566527"/>
            <a:gd name="connsiteY3" fmla="*/ 68517 h 6193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6527" h="6193092">
              <a:moveTo>
                <a:pt x="0" y="6193092"/>
              </a:moveTo>
              <a:cubicBezTo>
                <a:pt x="739775" y="5578729"/>
                <a:pt x="1479550" y="4964367"/>
                <a:pt x="1562100" y="4021392"/>
              </a:cubicBezTo>
              <a:cubicBezTo>
                <a:pt x="1644650" y="3078417"/>
                <a:pt x="546100" y="1194054"/>
                <a:pt x="495300" y="535242"/>
              </a:cubicBezTo>
              <a:cubicBezTo>
                <a:pt x="444500" y="-123570"/>
                <a:pt x="850900" y="-27527"/>
                <a:pt x="1257300" y="68517"/>
              </a:cubicBezTo>
            </a:path>
          </a:pathLst>
        </a:custGeom>
        <a:noFill/>
        <a:ln>
          <a:prstDash val="dash"/>
          <a:headEnd type="none" w="med" len="med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1028701</xdr:colOff>
      <xdr:row>10</xdr:row>
      <xdr:rowOff>114300</xdr:rowOff>
    </xdr:from>
    <xdr:to>
      <xdr:col>11</xdr:col>
      <xdr:colOff>399435</xdr:colOff>
      <xdr:row>38</xdr:row>
      <xdr:rowOff>257175</xdr:rowOff>
    </xdr:to>
    <xdr:sp macro="" textlink="">
      <xdr:nvSpPr>
        <xdr:cNvPr id="16" name="フリーフォーム 15"/>
        <xdr:cNvSpPr/>
      </xdr:nvSpPr>
      <xdr:spPr>
        <a:xfrm>
          <a:off x="10666362" y="3391719"/>
          <a:ext cx="558799" cy="7301988"/>
        </a:xfrm>
        <a:custGeom>
          <a:avLst/>
          <a:gdLst>
            <a:gd name="connsiteX0" fmla="*/ 0 w 1566527"/>
            <a:gd name="connsiteY0" fmla="*/ 6193092 h 6193092"/>
            <a:gd name="connsiteX1" fmla="*/ 1562100 w 1566527"/>
            <a:gd name="connsiteY1" fmla="*/ 4021392 h 6193092"/>
            <a:gd name="connsiteX2" fmla="*/ 495300 w 1566527"/>
            <a:gd name="connsiteY2" fmla="*/ 535242 h 6193092"/>
            <a:gd name="connsiteX3" fmla="*/ 1257300 w 1566527"/>
            <a:gd name="connsiteY3" fmla="*/ 68517 h 6193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6527" h="6193092">
              <a:moveTo>
                <a:pt x="0" y="6193092"/>
              </a:moveTo>
              <a:cubicBezTo>
                <a:pt x="739775" y="5578729"/>
                <a:pt x="1479550" y="4964367"/>
                <a:pt x="1562100" y="4021392"/>
              </a:cubicBezTo>
              <a:cubicBezTo>
                <a:pt x="1644650" y="3078417"/>
                <a:pt x="546100" y="1194054"/>
                <a:pt x="495300" y="535242"/>
              </a:cubicBezTo>
              <a:cubicBezTo>
                <a:pt x="444500" y="-123570"/>
                <a:pt x="850900" y="-27527"/>
                <a:pt x="1257300" y="68517"/>
              </a:cubicBezTo>
            </a:path>
          </a:pathLst>
        </a:custGeom>
        <a:noFill/>
        <a:ln>
          <a:prstDash val="dash"/>
          <a:headEnd type="none" w="med" len="med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285750</xdr:colOff>
      <xdr:row>3</xdr:row>
      <xdr:rowOff>200024</xdr:rowOff>
    </xdr:from>
    <xdr:to>
      <xdr:col>9</xdr:col>
      <xdr:colOff>228601</xdr:colOff>
      <xdr:row>5</xdr:row>
      <xdr:rowOff>57149</xdr:rowOff>
    </xdr:to>
    <xdr:sp macro="" textlink="">
      <xdr:nvSpPr>
        <xdr:cNvPr id="14" name="テキスト ボックス 13"/>
        <xdr:cNvSpPr txBox="1"/>
      </xdr:nvSpPr>
      <xdr:spPr>
        <a:xfrm>
          <a:off x="8839200" y="1562099"/>
          <a:ext cx="11334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>
              <a:latin typeface="+mn-ea"/>
              <a:ea typeface="+mn-ea"/>
            </a:rPr>
            <a:t>（</a:t>
          </a:r>
          <a:r>
            <a:rPr kumimoji="1" lang="en-US" altLang="ja-JP" sz="800">
              <a:latin typeface="+mn-ea"/>
              <a:ea typeface="+mn-ea"/>
            </a:rPr>
            <a:t>1</a:t>
          </a:r>
          <a:r>
            <a:rPr kumimoji="1" lang="ja-JP" altLang="en-US" sz="800">
              <a:latin typeface="+mn-ea"/>
              <a:ea typeface="+mn-ea"/>
            </a:rPr>
            <a:t>～６月の</a:t>
          </a:r>
          <a:endParaRPr kumimoji="1" lang="en-US" altLang="ja-JP" sz="800">
            <a:latin typeface="+mn-ea"/>
            <a:ea typeface="+mn-ea"/>
          </a:endParaRPr>
        </a:p>
        <a:p>
          <a:pPr algn="ctr"/>
          <a:r>
            <a:rPr kumimoji="1" lang="ja-JP" altLang="en-US" sz="800">
              <a:latin typeface="+mn-ea"/>
              <a:ea typeface="+mn-ea"/>
            </a:rPr>
            <a:t>６ヶ月累計実績）</a:t>
          </a:r>
          <a:endParaRPr kumimoji="1" lang="ja-JP" altLang="en-US" sz="800"/>
        </a:p>
      </xdr:txBody>
    </xdr:sp>
    <xdr:clientData/>
  </xdr:twoCellAnchor>
  <xdr:twoCellAnchor>
    <xdr:from>
      <xdr:col>8</xdr:col>
      <xdr:colOff>342900</xdr:colOff>
      <xdr:row>5</xdr:row>
      <xdr:rowOff>266699</xdr:rowOff>
    </xdr:from>
    <xdr:to>
      <xdr:col>9</xdr:col>
      <xdr:colOff>209550</xdr:colOff>
      <xdr:row>6</xdr:row>
      <xdr:rowOff>228600</xdr:rowOff>
    </xdr:to>
    <xdr:sp macro="" textlink="">
      <xdr:nvSpPr>
        <xdr:cNvPr id="17" name="テキスト ボックス 16"/>
        <xdr:cNvSpPr txBox="1"/>
      </xdr:nvSpPr>
      <xdr:spPr>
        <a:xfrm>
          <a:off x="8896350" y="2219324"/>
          <a:ext cx="1057275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Ｐ明朝" panose="02020600040205080304" pitchFamily="18" charset="-128"/>
              <a:ea typeface="ＭＳ Ｐ明朝" panose="02020600040205080304" pitchFamily="18" charset="-128"/>
            </a:rPr>
            <a:t>（６ヶ月累計実績）</a:t>
          </a:r>
          <a:endParaRPr kumimoji="1" lang="en-US" altLang="ja-JP" sz="8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1063011</xdr:colOff>
      <xdr:row>10</xdr:row>
      <xdr:rowOff>95967</xdr:rowOff>
    </xdr:from>
    <xdr:to>
      <xdr:col>9</xdr:col>
      <xdr:colOff>662960</xdr:colOff>
      <xdr:row>38</xdr:row>
      <xdr:rowOff>219792</xdr:rowOff>
    </xdr:to>
    <xdr:sp macro="" textlink="">
      <xdr:nvSpPr>
        <xdr:cNvPr id="18" name="フリーフォーム 17"/>
        <xdr:cNvSpPr/>
      </xdr:nvSpPr>
      <xdr:spPr>
        <a:xfrm>
          <a:off x="9615027" y="3373386"/>
          <a:ext cx="788014" cy="7016648"/>
        </a:xfrm>
        <a:custGeom>
          <a:avLst/>
          <a:gdLst>
            <a:gd name="connsiteX0" fmla="*/ 0 w 1566527"/>
            <a:gd name="connsiteY0" fmla="*/ 6193092 h 6193092"/>
            <a:gd name="connsiteX1" fmla="*/ 1562100 w 1566527"/>
            <a:gd name="connsiteY1" fmla="*/ 4021392 h 6193092"/>
            <a:gd name="connsiteX2" fmla="*/ 495300 w 1566527"/>
            <a:gd name="connsiteY2" fmla="*/ 535242 h 6193092"/>
            <a:gd name="connsiteX3" fmla="*/ 1257300 w 1566527"/>
            <a:gd name="connsiteY3" fmla="*/ 68517 h 6193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6527" h="6193092">
              <a:moveTo>
                <a:pt x="0" y="6193092"/>
              </a:moveTo>
              <a:cubicBezTo>
                <a:pt x="739775" y="5578729"/>
                <a:pt x="1479550" y="4964367"/>
                <a:pt x="1562100" y="4021392"/>
              </a:cubicBezTo>
              <a:cubicBezTo>
                <a:pt x="1644650" y="3078417"/>
                <a:pt x="546100" y="1194054"/>
                <a:pt x="495300" y="535242"/>
              </a:cubicBezTo>
              <a:cubicBezTo>
                <a:pt x="444500" y="-123570"/>
                <a:pt x="850900" y="-27527"/>
                <a:pt x="1257300" y="68517"/>
              </a:cubicBezTo>
            </a:path>
          </a:pathLst>
        </a:custGeom>
        <a:noFill/>
        <a:ln>
          <a:prstDash val="dash"/>
          <a:headEnd type="none" w="med" len="med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342900</xdr:colOff>
      <xdr:row>3</xdr:row>
      <xdr:rowOff>247650</xdr:rowOff>
    </xdr:from>
    <xdr:to>
      <xdr:col>10</xdr:col>
      <xdr:colOff>133350</xdr:colOff>
      <xdr:row>4</xdr:row>
      <xdr:rowOff>247650</xdr:rowOff>
    </xdr:to>
    <xdr:sp macro="" textlink="">
      <xdr:nvSpPr>
        <xdr:cNvPr id="19" name="テキスト ボックス 18"/>
        <xdr:cNvSpPr txBox="1"/>
      </xdr:nvSpPr>
      <xdr:spPr>
        <a:xfrm>
          <a:off x="10086975" y="1609725"/>
          <a:ext cx="9810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/>
            <a:t>（７月単月実績）</a:t>
          </a:r>
        </a:p>
      </xdr:txBody>
    </xdr:sp>
    <xdr:clientData/>
  </xdr:twoCellAnchor>
  <xdr:twoCellAnchor>
    <xdr:from>
      <xdr:col>9</xdr:col>
      <xdr:colOff>381000</xdr:colOff>
      <xdr:row>5</xdr:row>
      <xdr:rowOff>228600</xdr:rowOff>
    </xdr:from>
    <xdr:to>
      <xdr:col>10</xdr:col>
      <xdr:colOff>95250</xdr:colOff>
      <xdr:row>6</xdr:row>
      <xdr:rowOff>228600</xdr:rowOff>
    </xdr:to>
    <xdr:sp macro="" textlink="">
      <xdr:nvSpPr>
        <xdr:cNvPr id="21" name="テキスト ボックス 20"/>
        <xdr:cNvSpPr txBox="1"/>
      </xdr:nvSpPr>
      <xdr:spPr>
        <a:xfrm>
          <a:off x="10125075" y="2181225"/>
          <a:ext cx="9048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/>
            <a:t>（７月単月実績）</a:t>
          </a:r>
        </a:p>
      </xdr:txBody>
    </xdr:sp>
    <xdr:clientData/>
  </xdr:twoCellAnchor>
  <xdr:twoCellAnchor>
    <xdr:from>
      <xdr:col>9</xdr:col>
      <xdr:colOff>291691</xdr:colOff>
      <xdr:row>3</xdr:row>
      <xdr:rowOff>237408</xdr:rowOff>
    </xdr:from>
    <xdr:to>
      <xdr:col>11</xdr:col>
      <xdr:colOff>72616</xdr:colOff>
      <xdr:row>4</xdr:row>
      <xdr:rowOff>237408</xdr:rowOff>
    </xdr:to>
    <xdr:sp macro="" textlink="">
      <xdr:nvSpPr>
        <xdr:cNvPr id="22" name="テキスト ボックス 21"/>
        <xdr:cNvSpPr txBox="1"/>
      </xdr:nvSpPr>
      <xdr:spPr>
        <a:xfrm>
          <a:off x="8741288" y="1589343"/>
          <a:ext cx="2157054" cy="266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/>
            <a:t>（８月単月実績）</a:t>
          </a:r>
        </a:p>
      </xdr:txBody>
    </xdr:sp>
    <xdr:clientData/>
  </xdr:twoCellAnchor>
  <xdr:twoCellAnchor>
    <xdr:from>
      <xdr:col>14</xdr:col>
      <xdr:colOff>506771</xdr:colOff>
      <xdr:row>3</xdr:row>
      <xdr:rowOff>221942</xdr:rowOff>
    </xdr:from>
    <xdr:to>
      <xdr:col>15</xdr:col>
      <xdr:colOff>71693</xdr:colOff>
      <xdr:row>4</xdr:row>
      <xdr:rowOff>276532</xdr:rowOff>
    </xdr:to>
    <xdr:sp macro="" textlink="">
      <xdr:nvSpPr>
        <xdr:cNvPr id="2" name="テキスト ボックス 1"/>
        <xdr:cNvSpPr txBox="1"/>
      </xdr:nvSpPr>
      <xdr:spPr>
        <a:xfrm>
          <a:off x="13636932" y="1573877"/>
          <a:ext cx="752987" cy="320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（単月見込）</a:t>
          </a:r>
        </a:p>
      </xdr:txBody>
    </xdr:sp>
    <xdr:clientData/>
  </xdr:twoCellAnchor>
  <xdr:twoCellAnchor>
    <xdr:from>
      <xdr:col>14</xdr:col>
      <xdr:colOff>304800</xdr:colOff>
      <xdr:row>5</xdr:row>
      <xdr:rowOff>192651</xdr:rowOff>
    </xdr:from>
    <xdr:to>
      <xdr:col>15</xdr:col>
      <xdr:colOff>47625</xdr:colOff>
      <xdr:row>6</xdr:row>
      <xdr:rowOff>245807</xdr:rowOff>
    </xdr:to>
    <xdr:sp macro="" textlink="">
      <xdr:nvSpPr>
        <xdr:cNvPr id="23" name="テキスト ボックス 22"/>
        <xdr:cNvSpPr txBox="1"/>
      </xdr:nvSpPr>
      <xdr:spPr>
        <a:xfrm>
          <a:off x="13434961" y="2138619"/>
          <a:ext cx="930890" cy="3194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/>
            <a:t>（単月見込）</a:t>
          </a:r>
        </a:p>
      </xdr:txBody>
    </xdr:sp>
    <xdr:clientData/>
  </xdr:twoCellAnchor>
  <xdr:twoCellAnchor>
    <xdr:from>
      <xdr:col>15</xdr:col>
      <xdr:colOff>481371</xdr:colOff>
      <xdr:row>0</xdr:row>
      <xdr:rowOff>0</xdr:rowOff>
    </xdr:from>
    <xdr:to>
      <xdr:col>17</xdr:col>
      <xdr:colOff>856941</xdr:colOff>
      <xdr:row>1</xdr:row>
      <xdr:rowOff>112660</xdr:rowOff>
    </xdr:to>
    <xdr:sp macro="" textlink="">
      <xdr:nvSpPr>
        <xdr:cNvPr id="32" name="テキスト ボックス 31"/>
        <xdr:cNvSpPr txBox="1"/>
      </xdr:nvSpPr>
      <xdr:spPr>
        <a:xfrm>
          <a:off x="14799597" y="0"/>
          <a:ext cx="1563634" cy="860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 b="0">
              <a:solidFill>
                <a:sysClr val="windowText" lastClr="000000"/>
              </a:solidFill>
              <a:latin typeface="+mn-ea"/>
              <a:ea typeface="+mn-ea"/>
            </a:rPr>
            <a:t>2021-09-09</a:t>
          </a:r>
          <a:r>
            <a:rPr kumimoji="1" lang="ja-JP" altLang="en-US" sz="1000" b="0">
              <a:solidFill>
                <a:sysClr val="windowText" lastClr="000000"/>
              </a:solidFill>
              <a:latin typeface="+mn-ea"/>
              <a:ea typeface="+mn-ea"/>
            </a:rPr>
            <a:t>　財務Ｇ</a:t>
          </a:r>
          <a:endParaRPr kumimoji="1" lang="en-US" altLang="ja-JP" sz="10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kumimoji="1" lang="en-US" altLang="ja-JP" sz="1000" b="0">
              <a:solidFill>
                <a:sysClr val="windowText" lastClr="000000"/>
              </a:solidFill>
              <a:latin typeface="+mn-ea"/>
              <a:ea typeface="+mn-ea"/>
            </a:rPr>
            <a:t>2021-09-06</a:t>
          </a:r>
          <a:r>
            <a:rPr kumimoji="1" lang="ja-JP" altLang="en-US" sz="1000" b="0" baseline="0">
              <a:solidFill>
                <a:sysClr val="windowText" lastClr="000000"/>
              </a:solidFill>
              <a:latin typeface="+mn-ea"/>
              <a:ea typeface="+mn-ea"/>
            </a:rPr>
            <a:t>　財務Ｇ</a:t>
          </a:r>
          <a:endParaRPr kumimoji="1" lang="en-US" altLang="ja-JP" sz="10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kumimoji="1" lang="en-US" altLang="ja-JP" sz="1000" b="0">
              <a:solidFill>
                <a:sysClr val="windowText" lastClr="000000"/>
              </a:solidFill>
              <a:latin typeface="+mn-ea"/>
              <a:ea typeface="+mn-ea"/>
            </a:rPr>
            <a:t>2021-08-14</a:t>
          </a:r>
          <a:r>
            <a:rPr kumimoji="1" lang="ja-JP" altLang="en-US" sz="1000" b="0">
              <a:solidFill>
                <a:sysClr val="windowText" lastClr="000000"/>
              </a:solidFill>
              <a:latin typeface="+mn-ea"/>
              <a:ea typeface="+mn-ea"/>
            </a:rPr>
            <a:t>　財務Ｇ</a:t>
          </a:r>
          <a:endParaRPr kumimoji="1" lang="en-US" altLang="ja-JP" sz="1000" b="0">
            <a:solidFill>
              <a:sysClr val="windowText" lastClr="000000"/>
            </a:solidFill>
            <a:latin typeface="+mn-ea"/>
            <a:ea typeface="+mn-ea"/>
          </a:endParaRPr>
        </a:p>
        <a:p>
          <a:pPr algn="r"/>
          <a:r>
            <a:rPr kumimoji="1" lang="en-US" altLang="ja-JP" sz="1000" b="0">
              <a:solidFill>
                <a:sysClr val="windowText" lastClr="000000"/>
              </a:solidFill>
              <a:latin typeface="+mn-ea"/>
              <a:ea typeface="+mn-ea"/>
            </a:rPr>
            <a:t>2021-07-10</a:t>
          </a:r>
          <a:r>
            <a:rPr kumimoji="1" lang="ja-JP" altLang="en-US" sz="1000" b="0">
              <a:solidFill>
                <a:sysClr val="windowText" lastClr="000000"/>
              </a:solidFill>
              <a:latin typeface="+mn-ea"/>
              <a:ea typeface="+mn-ea"/>
            </a:rPr>
            <a:t>　財務Ｇ</a:t>
          </a:r>
        </a:p>
      </xdr:txBody>
    </xdr:sp>
    <xdr:clientData/>
  </xdr:twoCellAnchor>
  <xdr:twoCellAnchor>
    <xdr:from>
      <xdr:col>8</xdr:col>
      <xdr:colOff>66675</xdr:colOff>
      <xdr:row>16</xdr:row>
      <xdr:rowOff>38100</xdr:rowOff>
    </xdr:from>
    <xdr:to>
      <xdr:col>9</xdr:col>
      <xdr:colOff>38100</xdr:colOff>
      <xdr:row>16</xdr:row>
      <xdr:rowOff>228600</xdr:rowOff>
    </xdr:to>
    <xdr:sp macro="" textlink="">
      <xdr:nvSpPr>
        <xdr:cNvPr id="27" name="テキスト ボックス 26"/>
        <xdr:cNvSpPr txBox="1"/>
      </xdr:nvSpPr>
      <xdr:spPr>
        <a:xfrm>
          <a:off x="8620125" y="4924425"/>
          <a:ext cx="116205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900"/>
            <a:t>（川久保＋岡山）</a:t>
          </a:r>
        </a:p>
      </xdr:txBody>
    </xdr:sp>
    <xdr:clientData/>
  </xdr:twoCellAnchor>
  <xdr:twoCellAnchor>
    <xdr:from>
      <xdr:col>8</xdr:col>
      <xdr:colOff>1143001</xdr:colOff>
      <xdr:row>16</xdr:row>
      <xdr:rowOff>19050</xdr:rowOff>
    </xdr:from>
    <xdr:to>
      <xdr:col>10</xdr:col>
      <xdr:colOff>38101</xdr:colOff>
      <xdr:row>17</xdr:row>
      <xdr:rowOff>9525</xdr:rowOff>
    </xdr:to>
    <xdr:sp macro="" textlink="">
      <xdr:nvSpPr>
        <xdr:cNvPr id="29" name="テキスト ボックス 28"/>
        <xdr:cNvSpPr txBox="1"/>
      </xdr:nvSpPr>
      <xdr:spPr>
        <a:xfrm>
          <a:off x="9696451" y="4905375"/>
          <a:ext cx="12763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900"/>
            <a:t>（ビューロベリタス）</a:t>
          </a:r>
        </a:p>
      </xdr:txBody>
    </xdr:sp>
    <xdr:clientData/>
  </xdr:twoCellAnchor>
  <xdr:twoCellAnchor>
    <xdr:from>
      <xdr:col>12</xdr:col>
      <xdr:colOff>30725</xdr:colOff>
      <xdr:row>16</xdr:row>
      <xdr:rowOff>8091</xdr:rowOff>
    </xdr:from>
    <xdr:to>
      <xdr:col>13</xdr:col>
      <xdr:colOff>20484</xdr:colOff>
      <xdr:row>16</xdr:row>
      <xdr:rowOff>215081</xdr:rowOff>
    </xdr:to>
    <xdr:sp macro="" textlink="">
      <xdr:nvSpPr>
        <xdr:cNvPr id="31" name="テキスト ボックス 30"/>
        <xdr:cNvSpPr txBox="1"/>
      </xdr:nvSpPr>
      <xdr:spPr>
        <a:xfrm>
          <a:off x="11645080" y="4883252"/>
          <a:ext cx="1177823" cy="206990"/>
        </a:xfrm>
        <a:prstGeom prst="rect">
          <a:avLst/>
        </a:prstGeom>
        <a:noFill/>
        <a:ln w="952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900"/>
            <a:t>（石原＋須和田）</a:t>
          </a:r>
        </a:p>
      </xdr:txBody>
    </xdr:sp>
    <xdr:clientData/>
  </xdr:twoCellAnchor>
  <xdr:twoCellAnchor>
    <xdr:from>
      <xdr:col>10</xdr:col>
      <xdr:colOff>76200</xdr:colOff>
      <xdr:row>23</xdr:row>
      <xdr:rowOff>28575</xdr:rowOff>
    </xdr:from>
    <xdr:to>
      <xdr:col>14</xdr:col>
      <xdr:colOff>266700</xdr:colOff>
      <xdr:row>24</xdr:row>
      <xdr:rowOff>57150</xdr:rowOff>
    </xdr:to>
    <xdr:sp macro="" textlink="">
      <xdr:nvSpPr>
        <xdr:cNvPr id="33" name="テキスト ボックス 32"/>
        <xdr:cNvSpPr txBox="1"/>
      </xdr:nvSpPr>
      <xdr:spPr>
        <a:xfrm>
          <a:off x="11010900" y="6753225"/>
          <a:ext cx="13811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（工事代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×30%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>
    <xdr:from>
      <xdr:col>13</xdr:col>
      <xdr:colOff>143387</xdr:colOff>
      <xdr:row>24</xdr:row>
      <xdr:rowOff>20485</xdr:rowOff>
    </xdr:from>
    <xdr:to>
      <xdr:col>14</xdr:col>
      <xdr:colOff>430162</xdr:colOff>
      <xdr:row>24</xdr:row>
      <xdr:rowOff>256048</xdr:rowOff>
    </xdr:to>
    <xdr:sp macro="" textlink="">
      <xdr:nvSpPr>
        <xdr:cNvPr id="34" name="テキスト ボックス 33"/>
        <xdr:cNvSpPr txBox="1"/>
      </xdr:nvSpPr>
      <xdr:spPr>
        <a:xfrm>
          <a:off x="12945806" y="6995243"/>
          <a:ext cx="1403146" cy="235563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（工事代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×70%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）</a:t>
          </a:r>
        </a:p>
      </xdr:txBody>
    </xdr:sp>
    <xdr:clientData/>
  </xdr:twoCellAnchor>
  <xdr:twoCellAnchor>
    <xdr:from>
      <xdr:col>10</xdr:col>
      <xdr:colOff>30725</xdr:colOff>
      <xdr:row>31</xdr:row>
      <xdr:rowOff>30726</xdr:rowOff>
    </xdr:from>
    <xdr:to>
      <xdr:col>10</xdr:col>
      <xdr:colOff>532580</xdr:colOff>
      <xdr:row>31</xdr:row>
      <xdr:rowOff>245807</xdr:rowOff>
    </xdr:to>
    <xdr:sp macro="" textlink="">
      <xdr:nvSpPr>
        <xdr:cNvPr id="4" name="テキスト ボックス 3"/>
        <xdr:cNvSpPr txBox="1"/>
      </xdr:nvSpPr>
      <xdr:spPr>
        <a:xfrm>
          <a:off x="10958870" y="8603226"/>
          <a:ext cx="501855" cy="215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６</a:t>
          </a:r>
        </a:p>
      </xdr:txBody>
    </xdr:sp>
    <xdr:clientData/>
  </xdr:twoCellAnchor>
  <xdr:twoCellAnchor>
    <xdr:from>
      <xdr:col>8</xdr:col>
      <xdr:colOff>73433</xdr:colOff>
      <xdr:row>14</xdr:row>
      <xdr:rowOff>235563</xdr:rowOff>
    </xdr:from>
    <xdr:to>
      <xdr:col>13</xdr:col>
      <xdr:colOff>778386</xdr:colOff>
      <xdr:row>17</xdr:row>
      <xdr:rowOff>10242</xdr:rowOff>
    </xdr:to>
    <xdr:sp macro="" textlink="">
      <xdr:nvSpPr>
        <xdr:cNvPr id="8" name="線吹き出し 1 (枠付き) 7"/>
        <xdr:cNvSpPr/>
      </xdr:nvSpPr>
      <xdr:spPr>
        <a:xfrm rot="10800000">
          <a:off x="6966256" y="4578144"/>
          <a:ext cx="6614549" cy="542824"/>
        </a:xfrm>
        <a:prstGeom prst="borderCallout1">
          <a:avLst>
            <a:gd name="adj1" fmla="val 37981"/>
            <a:gd name="adj2" fmla="val -403"/>
            <a:gd name="adj3" fmla="val 64532"/>
            <a:gd name="adj4" fmla="val -43273"/>
          </a:avLst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276533</xdr:colOff>
      <xdr:row>15</xdr:row>
      <xdr:rowOff>40968</xdr:rowOff>
    </xdr:from>
    <xdr:to>
      <xdr:col>8</xdr:col>
      <xdr:colOff>512097</xdr:colOff>
      <xdr:row>16</xdr:row>
      <xdr:rowOff>10242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8549" y="4649839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9</xdr:col>
      <xdr:colOff>275304</xdr:colOff>
      <xdr:row>15</xdr:row>
      <xdr:rowOff>60222</xdr:rowOff>
    </xdr:from>
    <xdr:to>
      <xdr:col>9</xdr:col>
      <xdr:colOff>510868</xdr:colOff>
      <xdr:row>16</xdr:row>
      <xdr:rowOff>29496</xdr:rowOff>
    </xdr:to>
    <xdr:pic>
      <xdr:nvPicPr>
        <xdr:cNvPr id="35" name="図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5385" y="4669093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10</xdr:col>
      <xdr:colOff>171656</xdr:colOff>
      <xdr:row>18</xdr:row>
      <xdr:rowOff>18026</xdr:rowOff>
    </xdr:from>
    <xdr:to>
      <xdr:col>10</xdr:col>
      <xdr:colOff>407220</xdr:colOff>
      <xdr:row>18</xdr:row>
      <xdr:rowOff>253590</xdr:rowOff>
    </xdr:to>
    <xdr:pic>
      <xdr:nvPicPr>
        <xdr:cNvPr id="36" name="図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99801" y="5395042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10</xdr:col>
      <xdr:colOff>180669</xdr:colOff>
      <xdr:row>22</xdr:row>
      <xdr:rowOff>6556</xdr:rowOff>
    </xdr:from>
    <xdr:to>
      <xdr:col>10</xdr:col>
      <xdr:colOff>416233</xdr:colOff>
      <xdr:row>22</xdr:row>
      <xdr:rowOff>242120</xdr:rowOff>
    </xdr:to>
    <xdr:pic>
      <xdr:nvPicPr>
        <xdr:cNvPr id="37" name="図 3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08814" y="6448733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10</xdr:col>
      <xdr:colOff>466214</xdr:colOff>
      <xdr:row>31</xdr:row>
      <xdr:rowOff>15568</xdr:rowOff>
    </xdr:from>
    <xdr:to>
      <xdr:col>10</xdr:col>
      <xdr:colOff>701778</xdr:colOff>
      <xdr:row>31</xdr:row>
      <xdr:rowOff>251132</xdr:rowOff>
    </xdr:to>
    <xdr:pic>
      <xdr:nvPicPr>
        <xdr:cNvPr id="38" name="図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4359" y="8588068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8</xdr:col>
      <xdr:colOff>448495</xdr:colOff>
      <xdr:row>31</xdr:row>
      <xdr:rowOff>24273</xdr:rowOff>
    </xdr:from>
    <xdr:to>
      <xdr:col>8</xdr:col>
      <xdr:colOff>684059</xdr:colOff>
      <xdr:row>31</xdr:row>
      <xdr:rowOff>259837</xdr:rowOff>
    </xdr:to>
    <xdr:pic>
      <xdr:nvPicPr>
        <xdr:cNvPr id="39" name="図 3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0511" y="8596773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9</xdr:col>
      <xdr:colOff>529201</xdr:colOff>
      <xdr:row>31</xdr:row>
      <xdr:rowOff>2560</xdr:rowOff>
    </xdr:from>
    <xdr:to>
      <xdr:col>9</xdr:col>
      <xdr:colOff>764765</xdr:colOff>
      <xdr:row>31</xdr:row>
      <xdr:rowOff>238124</xdr:rowOff>
    </xdr:to>
    <xdr:pic>
      <xdr:nvPicPr>
        <xdr:cNvPr id="40" name="図 3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9282" y="8575060"/>
          <a:ext cx="235564" cy="235564"/>
        </a:xfrm>
        <a:prstGeom prst="rect">
          <a:avLst/>
        </a:prstGeom>
      </xdr:spPr>
    </xdr:pic>
    <xdr:clientData/>
  </xdr:twoCellAnchor>
  <xdr:twoCellAnchor>
    <xdr:from>
      <xdr:col>9</xdr:col>
      <xdr:colOff>286774</xdr:colOff>
      <xdr:row>5</xdr:row>
      <xdr:rowOff>256047</xdr:rowOff>
    </xdr:from>
    <xdr:to>
      <xdr:col>11</xdr:col>
      <xdr:colOff>67699</xdr:colOff>
      <xdr:row>6</xdr:row>
      <xdr:rowOff>256048</xdr:rowOff>
    </xdr:to>
    <xdr:sp macro="" textlink="">
      <xdr:nvSpPr>
        <xdr:cNvPr id="42" name="テキスト ボックス 41"/>
        <xdr:cNvSpPr txBox="1"/>
      </xdr:nvSpPr>
      <xdr:spPr>
        <a:xfrm>
          <a:off x="8736371" y="2202015"/>
          <a:ext cx="2157054" cy="266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/>
            <a:t>（８月単月実績）</a:t>
          </a:r>
        </a:p>
      </xdr:txBody>
    </xdr:sp>
    <xdr:clientData/>
  </xdr:twoCellAnchor>
  <xdr:twoCellAnchor editAs="oneCell">
    <xdr:from>
      <xdr:col>10</xdr:col>
      <xdr:colOff>280631</xdr:colOff>
      <xdr:row>32</xdr:row>
      <xdr:rowOff>14340</xdr:rowOff>
    </xdr:from>
    <xdr:to>
      <xdr:col>10</xdr:col>
      <xdr:colOff>516195</xdr:colOff>
      <xdr:row>32</xdr:row>
      <xdr:rowOff>249904</xdr:rowOff>
    </xdr:to>
    <xdr:pic>
      <xdr:nvPicPr>
        <xdr:cNvPr id="43" name="図 4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8776" y="8853130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8</xdr:col>
      <xdr:colOff>40968</xdr:colOff>
      <xdr:row>35</xdr:row>
      <xdr:rowOff>20484</xdr:rowOff>
    </xdr:from>
    <xdr:to>
      <xdr:col>8</xdr:col>
      <xdr:colOff>276532</xdr:colOff>
      <xdr:row>35</xdr:row>
      <xdr:rowOff>256048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2984" y="9658145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10</xdr:col>
      <xdr:colOff>29496</xdr:colOff>
      <xdr:row>35</xdr:row>
      <xdr:rowOff>19255</xdr:rowOff>
    </xdr:from>
    <xdr:to>
      <xdr:col>10</xdr:col>
      <xdr:colOff>265060</xdr:colOff>
      <xdr:row>35</xdr:row>
      <xdr:rowOff>254819</xdr:rowOff>
    </xdr:to>
    <xdr:pic>
      <xdr:nvPicPr>
        <xdr:cNvPr id="45" name="図 4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7641" y="9656916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10</xdr:col>
      <xdr:colOff>28268</xdr:colOff>
      <xdr:row>37</xdr:row>
      <xdr:rowOff>18025</xdr:rowOff>
    </xdr:from>
    <xdr:to>
      <xdr:col>10</xdr:col>
      <xdr:colOff>263832</xdr:colOff>
      <xdr:row>37</xdr:row>
      <xdr:rowOff>253589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6413" y="10188267"/>
          <a:ext cx="235564" cy="235564"/>
        </a:xfrm>
        <a:prstGeom prst="rect">
          <a:avLst/>
        </a:prstGeom>
      </xdr:spPr>
    </xdr:pic>
    <xdr:clientData/>
  </xdr:twoCellAnchor>
  <xdr:twoCellAnchor>
    <xdr:from>
      <xdr:col>12</xdr:col>
      <xdr:colOff>60220</xdr:colOff>
      <xdr:row>31</xdr:row>
      <xdr:rowOff>29498</xdr:rowOff>
    </xdr:from>
    <xdr:to>
      <xdr:col>12</xdr:col>
      <xdr:colOff>562075</xdr:colOff>
      <xdr:row>31</xdr:row>
      <xdr:rowOff>244579</xdr:rowOff>
    </xdr:to>
    <xdr:sp macro="" textlink="">
      <xdr:nvSpPr>
        <xdr:cNvPr id="41" name="テキスト ボックス 40"/>
        <xdr:cNvSpPr txBox="1"/>
      </xdr:nvSpPr>
      <xdr:spPr>
        <a:xfrm>
          <a:off x="11674575" y="8868288"/>
          <a:ext cx="501855" cy="2150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７</a:t>
          </a:r>
        </a:p>
      </xdr:txBody>
    </xdr:sp>
    <xdr:clientData/>
  </xdr:twoCellAnchor>
  <xdr:twoCellAnchor>
    <xdr:from>
      <xdr:col>13</xdr:col>
      <xdr:colOff>51210</xdr:colOff>
      <xdr:row>25</xdr:row>
      <xdr:rowOff>51210</xdr:rowOff>
    </xdr:from>
    <xdr:to>
      <xdr:col>14</xdr:col>
      <xdr:colOff>389194</xdr:colOff>
      <xdr:row>26</xdr:row>
      <xdr:rowOff>40967</xdr:rowOff>
    </xdr:to>
    <xdr:sp macro="" textlink="">
      <xdr:nvSpPr>
        <xdr:cNvPr id="47" name="テキスト ボックス 46"/>
        <xdr:cNvSpPr txBox="1"/>
      </xdr:nvSpPr>
      <xdr:spPr>
        <a:xfrm>
          <a:off x="12853629" y="7292258"/>
          <a:ext cx="1454355" cy="256048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（工事代追加分）</a:t>
          </a:r>
        </a:p>
      </xdr:txBody>
    </xdr:sp>
    <xdr:clientData/>
  </xdr:twoCellAnchor>
  <xdr:twoCellAnchor>
    <xdr:from>
      <xdr:col>14</xdr:col>
      <xdr:colOff>215082</xdr:colOff>
      <xdr:row>0</xdr:row>
      <xdr:rowOff>276532</xdr:rowOff>
    </xdr:from>
    <xdr:to>
      <xdr:col>15</xdr:col>
      <xdr:colOff>471130</xdr:colOff>
      <xdr:row>1</xdr:row>
      <xdr:rowOff>10242</xdr:rowOff>
    </xdr:to>
    <xdr:sp macro="" textlink="">
      <xdr:nvSpPr>
        <xdr:cNvPr id="5" name="テキスト ボックス 4"/>
        <xdr:cNvSpPr txBox="1"/>
      </xdr:nvSpPr>
      <xdr:spPr>
        <a:xfrm>
          <a:off x="14133872" y="276532"/>
          <a:ext cx="1444113" cy="481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000">
              <a:latin typeface="+mn-ea"/>
              <a:ea typeface="+mn-ea"/>
            </a:rPr>
            <a:t>2021-11-13</a:t>
          </a:r>
          <a:r>
            <a:rPr kumimoji="1" lang="ja-JP" altLang="en-US" sz="1000">
              <a:latin typeface="+mn-ea"/>
              <a:ea typeface="+mn-ea"/>
            </a:rPr>
            <a:t>　財務Ｇ</a:t>
          </a:r>
          <a:endParaRPr kumimoji="1" lang="en-US" altLang="ja-JP" sz="1000">
            <a:latin typeface="+mn-ea"/>
            <a:ea typeface="+mn-ea"/>
          </a:endParaRPr>
        </a:p>
        <a:p>
          <a:pPr algn="r"/>
          <a:r>
            <a:rPr kumimoji="1" lang="en-US" altLang="ja-JP" sz="1000">
              <a:latin typeface="+mn-ea"/>
              <a:ea typeface="+mn-ea"/>
            </a:rPr>
            <a:t>2021-10-09</a:t>
          </a:r>
          <a:r>
            <a:rPr kumimoji="1" lang="ja-JP" altLang="en-US" sz="1000">
              <a:latin typeface="+mn-ea"/>
              <a:ea typeface="+mn-ea"/>
            </a:rPr>
            <a:t>　財務Ｇ</a:t>
          </a:r>
        </a:p>
      </xdr:txBody>
    </xdr:sp>
    <xdr:clientData/>
  </xdr:twoCellAnchor>
  <xdr:twoCellAnchor editAs="oneCell">
    <xdr:from>
      <xdr:col>12</xdr:col>
      <xdr:colOff>243349</xdr:colOff>
      <xdr:row>19</xdr:row>
      <xdr:rowOff>18026</xdr:rowOff>
    </xdr:from>
    <xdr:to>
      <xdr:col>12</xdr:col>
      <xdr:colOff>478913</xdr:colOff>
      <xdr:row>19</xdr:row>
      <xdr:rowOff>253590</xdr:rowOff>
    </xdr:to>
    <xdr:pic>
      <xdr:nvPicPr>
        <xdr:cNvPr id="48" name="図 4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7704" y="5661332"/>
          <a:ext cx="235564" cy="235564"/>
        </a:xfrm>
        <a:prstGeom prst="rect">
          <a:avLst/>
        </a:prstGeom>
      </xdr:spPr>
    </xdr:pic>
    <xdr:clientData/>
  </xdr:twoCellAnchor>
  <xdr:twoCellAnchor>
    <xdr:from>
      <xdr:col>14</xdr:col>
      <xdr:colOff>276533</xdr:colOff>
      <xdr:row>24</xdr:row>
      <xdr:rowOff>256049</xdr:rowOff>
    </xdr:from>
    <xdr:to>
      <xdr:col>15</xdr:col>
      <xdr:colOff>286774</xdr:colOff>
      <xdr:row>26</xdr:row>
      <xdr:rowOff>112661</xdr:rowOff>
    </xdr:to>
    <xdr:sp macro="" textlink="">
      <xdr:nvSpPr>
        <xdr:cNvPr id="11" name="星 16 10"/>
        <xdr:cNvSpPr/>
      </xdr:nvSpPr>
      <xdr:spPr>
        <a:xfrm>
          <a:off x="12290323" y="7230807"/>
          <a:ext cx="1198306" cy="389193"/>
        </a:xfrm>
        <a:prstGeom prst="star16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1095886</xdr:colOff>
      <xdr:row>10</xdr:row>
      <xdr:rowOff>81936</xdr:rowOff>
    </xdr:from>
    <xdr:to>
      <xdr:col>12</xdr:col>
      <xdr:colOff>358468</xdr:colOff>
      <xdr:row>38</xdr:row>
      <xdr:rowOff>224811</xdr:rowOff>
    </xdr:to>
    <xdr:sp macro="" textlink="">
      <xdr:nvSpPr>
        <xdr:cNvPr id="49" name="フリーフォーム 48"/>
        <xdr:cNvSpPr/>
      </xdr:nvSpPr>
      <xdr:spPr>
        <a:xfrm>
          <a:off x="11552902" y="3359355"/>
          <a:ext cx="419921" cy="7568279"/>
        </a:xfrm>
        <a:custGeom>
          <a:avLst/>
          <a:gdLst>
            <a:gd name="connsiteX0" fmla="*/ 0 w 1566527"/>
            <a:gd name="connsiteY0" fmla="*/ 6193092 h 6193092"/>
            <a:gd name="connsiteX1" fmla="*/ 1562100 w 1566527"/>
            <a:gd name="connsiteY1" fmla="*/ 4021392 h 6193092"/>
            <a:gd name="connsiteX2" fmla="*/ 495300 w 1566527"/>
            <a:gd name="connsiteY2" fmla="*/ 535242 h 6193092"/>
            <a:gd name="connsiteX3" fmla="*/ 1257300 w 1566527"/>
            <a:gd name="connsiteY3" fmla="*/ 68517 h 6193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6527" h="6193092">
              <a:moveTo>
                <a:pt x="0" y="6193092"/>
              </a:moveTo>
              <a:cubicBezTo>
                <a:pt x="739775" y="5578729"/>
                <a:pt x="1479550" y="4964367"/>
                <a:pt x="1562100" y="4021392"/>
              </a:cubicBezTo>
              <a:cubicBezTo>
                <a:pt x="1644650" y="3078417"/>
                <a:pt x="546100" y="1194054"/>
                <a:pt x="495300" y="535242"/>
              </a:cubicBezTo>
              <a:cubicBezTo>
                <a:pt x="444500" y="-123570"/>
                <a:pt x="850900" y="-27527"/>
                <a:pt x="1257300" y="68517"/>
              </a:cubicBezTo>
            </a:path>
          </a:pathLst>
        </a:custGeom>
        <a:noFill/>
        <a:ln>
          <a:prstDash val="dash"/>
          <a:headEnd type="none" w="med" len="med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174113</xdr:colOff>
      <xdr:row>4</xdr:row>
      <xdr:rowOff>10243</xdr:rowOff>
    </xdr:from>
    <xdr:to>
      <xdr:col>14</xdr:col>
      <xdr:colOff>102420</xdr:colOff>
      <xdr:row>4</xdr:row>
      <xdr:rowOff>235565</xdr:rowOff>
    </xdr:to>
    <xdr:sp macro="" textlink="">
      <xdr:nvSpPr>
        <xdr:cNvPr id="51" name="テキスト ボックス 50"/>
        <xdr:cNvSpPr txBox="1"/>
      </xdr:nvSpPr>
      <xdr:spPr>
        <a:xfrm>
          <a:off x="12187903" y="1628469"/>
          <a:ext cx="1044678" cy="225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（</a:t>
          </a:r>
          <a:r>
            <a:rPr kumimoji="1" lang="en-US" altLang="ja-JP" sz="800"/>
            <a:t>3</a:t>
          </a:r>
          <a:r>
            <a:rPr kumimoji="1" lang="ja-JP" altLang="en-US" sz="800"/>
            <a:t>ヶ月累計見込）</a:t>
          </a:r>
        </a:p>
      </xdr:txBody>
    </xdr:sp>
    <xdr:clientData/>
  </xdr:twoCellAnchor>
  <xdr:twoCellAnchor>
    <xdr:from>
      <xdr:col>13</xdr:col>
      <xdr:colOff>184355</xdr:colOff>
      <xdr:row>5</xdr:row>
      <xdr:rowOff>245806</xdr:rowOff>
    </xdr:from>
    <xdr:to>
      <xdr:col>14</xdr:col>
      <xdr:colOff>112662</xdr:colOff>
      <xdr:row>6</xdr:row>
      <xdr:rowOff>204838</xdr:rowOff>
    </xdr:to>
    <xdr:sp macro="" textlink="">
      <xdr:nvSpPr>
        <xdr:cNvPr id="52" name="テキスト ボックス 51"/>
        <xdr:cNvSpPr txBox="1"/>
      </xdr:nvSpPr>
      <xdr:spPr>
        <a:xfrm>
          <a:off x="12198145" y="2191774"/>
          <a:ext cx="1044678" cy="2253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（</a:t>
          </a:r>
          <a:r>
            <a:rPr kumimoji="1" lang="en-US" altLang="ja-JP" sz="800"/>
            <a:t>3</a:t>
          </a:r>
          <a:r>
            <a:rPr kumimoji="1" lang="ja-JP" altLang="en-US" sz="800"/>
            <a:t>ヶ月累計見込）</a:t>
          </a:r>
        </a:p>
      </xdr:txBody>
    </xdr:sp>
    <xdr:clientData/>
  </xdr:twoCellAnchor>
  <xdr:twoCellAnchor>
    <xdr:from>
      <xdr:col>11</xdr:col>
      <xdr:colOff>276534</xdr:colOff>
      <xdr:row>4</xdr:row>
      <xdr:rowOff>0</xdr:rowOff>
    </xdr:from>
    <xdr:to>
      <xdr:col>11</xdr:col>
      <xdr:colOff>1177822</xdr:colOff>
      <xdr:row>4</xdr:row>
      <xdr:rowOff>256048</xdr:rowOff>
    </xdr:to>
    <xdr:sp macro="" textlink="">
      <xdr:nvSpPr>
        <xdr:cNvPr id="53" name="テキスト ボックス 52"/>
        <xdr:cNvSpPr txBox="1"/>
      </xdr:nvSpPr>
      <xdr:spPr>
        <a:xfrm>
          <a:off x="11102260" y="1618226"/>
          <a:ext cx="901288" cy="2560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（</a:t>
          </a:r>
          <a:r>
            <a:rPr kumimoji="1" lang="en-US" altLang="ja-JP" sz="800"/>
            <a:t>9</a:t>
          </a:r>
          <a:r>
            <a:rPr kumimoji="1" lang="ja-JP" altLang="en-US" sz="800"/>
            <a:t>月単月実績）</a:t>
          </a:r>
        </a:p>
      </xdr:txBody>
    </xdr:sp>
    <xdr:clientData/>
  </xdr:twoCellAnchor>
  <xdr:twoCellAnchor>
    <xdr:from>
      <xdr:col>11</xdr:col>
      <xdr:colOff>286775</xdr:colOff>
      <xdr:row>5</xdr:row>
      <xdr:rowOff>245806</xdr:rowOff>
    </xdr:from>
    <xdr:to>
      <xdr:col>12</xdr:col>
      <xdr:colOff>10242</xdr:colOff>
      <xdr:row>6</xdr:row>
      <xdr:rowOff>204839</xdr:rowOff>
    </xdr:to>
    <xdr:sp macro="" textlink="">
      <xdr:nvSpPr>
        <xdr:cNvPr id="54" name="テキスト ボックス 53"/>
        <xdr:cNvSpPr txBox="1"/>
      </xdr:nvSpPr>
      <xdr:spPr>
        <a:xfrm>
          <a:off x="11112501" y="2191774"/>
          <a:ext cx="911531" cy="225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800"/>
            <a:t>（</a:t>
          </a:r>
          <a:r>
            <a:rPr kumimoji="1" lang="en-US" altLang="ja-JP" sz="800"/>
            <a:t>9</a:t>
          </a:r>
          <a:r>
            <a:rPr kumimoji="1" lang="ja-JP" altLang="en-US" sz="800"/>
            <a:t>月単月実績）</a:t>
          </a:r>
        </a:p>
      </xdr:txBody>
    </xdr:sp>
    <xdr:clientData/>
  </xdr:twoCellAnchor>
  <xdr:twoCellAnchor>
    <xdr:from>
      <xdr:col>14</xdr:col>
      <xdr:colOff>51210</xdr:colOff>
      <xdr:row>36</xdr:row>
      <xdr:rowOff>40968</xdr:rowOff>
    </xdr:from>
    <xdr:to>
      <xdr:col>15</xdr:col>
      <xdr:colOff>1003709</xdr:colOff>
      <xdr:row>36</xdr:row>
      <xdr:rowOff>245807</xdr:rowOff>
    </xdr:to>
    <xdr:sp macro="" textlink="">
      <xdr:nvSpPr>
        <xdr:cNvPr id="20" name="テキスト ボックス 19"/>
        <xdr:cNvSpPr txBox="1"/>
      </xdr:nvSpPr>
      <xdr:spPr>
        <a:xfrm>
          <a:off x="13181371" y="10211210"/>
          <a:ext cx="2140564" cy="20483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← 初年度返済は利息のみ</a:t>
          </a:r>
        </a:p>
      </xdr:txBody>
    </xdr:sp>
    <xdr:clientData/>
  </xdr:twoCellAnchor>
  <xdr:twoCellAnchor>
    <xdr:from>
      <xdr:col>13</xdr:col>
      <xdr:colOff>1054920</xdr:colOff>
      <xdr:row>10</xdr:row>
      <xdr:rowOff>102419</xdr:rowOff>
    </xdr:from>
    <xdr:to>
      <xdr:col>14</xdr:col>
      <xdr:colOff>512098</xdr:colOff>
      <xdr:row>38</xdr:row>
      <xdr:rowOff>245294</xdr:rowOff>
    </xdr:to>
    <xdr:sp macro="" textlink="">
      <xdr:nvSpPr>
        <xdr:cNvPr id="55" name="フリーフォーム 54"/>
        <xdr:cNvSpPr/>
      </xdr:nvSpPr>
      <xdr:spPr>
        <a:xfrm>
          <a:off x="13068710" y="3379838"/>
          <a:ext cx="573549" cy="7568279"/>
        </a:xfrm>
        <a:custGeom>
          <a:avLst/>
          <a:gdLst>
            <a:gd name="connsiteX0" fmla="*/ 0 w 1566527"/>
            <a:gd name="connsiteY0" fmla="*/ 6193092 h 6193092"/>
            <a:gd name="connsiteX1" fmla="*/ 1562100 w 1566527"/>
            <a:gd name="connsiteY1" fmla="*/ 4021392 h 6193092"/>
            <a:gd name="connsiteX2" fmla="*/ 495300 w 1566527"/>
            <a:gd name="connsiteY2" fmla="*/ 535242 h 6193092"/>
            <a:gd name="connsiteX3" fmla="*/ 1257300 w 1566527"/>
            <a:gd name="connsiteY3" fmla="*/ 68517 h 6193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6527" h="6193092">
              <a:moveTo>
                <a:pt x="0" y="6193092"/>
              </a:moveTo>
              <a:cubicBezTo>
                <a:pt x="739775" y="5578729"/>
                <a:pt x="1479550" y="4964367"/>
                <a:pt x="1562100" y="4021392"/>
              </a:cubicBezTo>
              <a:cubicBezTo>
                <a:pt x="1644650" y="3078417"/>
                <a:pt x="546100" y="1194054"/>
                <a:pt x="495300" y="535242"/>
              </a:cubicBezTo>
              <a:cubicBezTo>
                <a:pt x="444500" y="-123570"/>
                <a:pt x="850900" y="-27527"/>
                <a:pt x="1257300" y="68517"/>
              </a:cubicBezTo>
            </a:path>
          </a:pathLst>
        </a:custGeom>
        <a:noFill/>
        <a:ln>
          <a:prstDash val="dash"/>
          <a:headEnd type="none" w="med" len="med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297016</xdr:colOff>
      <xdr:row>3</xdr:row>
      <xdr:rowOff>266290</xdr:rowOff>
    </xdr:from>
    <xdr:to>
      <xdr:col>13</xdr:col>
      <xdr:colOff>53362</xdr:colOff>
      <xdr:row>4</xdr:row>
      <xdr:rowOff>225322</xdr:rowOff>
    </xdr:to>
    <xdr:sp macro="" textlink="">
      <xdr:nvSpPr>
        <xdr:cNvPr id="50" name="テキスト ボックス 49"/>
        <xdr:cNvSpPr txBox="1"/>
      </xdr:nvSpPr>
      <xdr:spPr>
        <a:xfrm>
          <a:off x="11911371" y="1618225"/>
          <a:ext cx="944410" cy="225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/>
            <a:t>（</a:t>
          </a:r>
          <a:r>
            <a:rPr kumimoji="1" lang="en-US" altLang="ja-JP" sz="800"/>
            <a:t>10</a:t>
          </a:r>
          <a:r>
            <a:rPr kumimoji="1" lang="ja-JP" altLang="en-US" sz="800"/>
            <a:t>月単月実績）</a:t>
          </a:r>
        </a:p>
      </xdr:txBody>
    </xdr:sp>
    <xdr:clientData/>
  </xdr:twoCellAnchor>
  <xdr:twoCellAnchor>
    <xdr:from>
      <xdr:col>12</xdr:col>
      <xdr:colOff>316271</xdr:colOff>
      <xdr:row>5</xdr:row>
      <xdr:rowOff>254819</xdr:rowOff>
    </xdr:from>
    <xdr:to>
      <xdr:col>13</xdr:col>
      <xdr:colOff>72617</xdr:colOff>
      <xdr:row>6</xdr:row>
      <xdr:rowOff>213852</xdr:rowOff>
    </xdr:to>
    <xdr:sp macro="" textlink="">
      <xdr:nvSpPr>
        <xdr:cNvPr id="56" name="テキスト ボックス 55"/>
        <xdr:cNvSpPr txBox="1"/>
      </xdr:nvSpPr>
      <xdr:spPr>
        <a:xfrm>
          <a:off x="11930626" y="2200787"/>
          <a:ext cx="944410" cy="225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800"/>
            <a:t>（</a:t>
          </a:r>
          <a:r>
            <a:rPr kumimoji="1" lang="en-US" altLang="ja-JP" sz="800"/>
            <a:t>10</a:t>
          </a:r>
          <a:r>
            <a:rPr kumimoji="1" lang="ja-JP" altLang="en-US" sz="800"/>
            <a:t>月単月実績）</a:t>
          </a:r>
        </a:p>
      </xdr:txBody>
    </xdr:sp>
    <xdr:clientData/>
  </xdr:twoCellAnchor>
  <xdr:twoCellAnchor>
    <xdr:from>
      <xdr:col>13</xdr:col>
      <xdr:colOff>79476</xdr:colOff>
      <xdr:row>31</xdr:row>
      <xdr:rowOff>20483</xdr:rowOff>
    </xdr:from>
    <xdr:to>
      <xdr:col>13</xdr:col>
      <xdr:colOff>581331</xdr:colOff>
      <xdr:row>31</xdr:row>
      <xdr:rowOff>256048</xdr:rowOff>
    </xdr:to>
    <xdr:sp macro="" textlink="">
      <xdr:nvSpPr>
        <xdr:cNvPr id="57" name="テキスト ボックス 56"/>
        <xdr:cNvSpPr txBox="1"/>
      </xdr:nvSpPr>
      <xdr:spPr>
        <a:xfrm>
          <a:off x="12881895" y="8859273"/>
          <a:ext cx="501855" cy="2355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８</a:t>
          </a:r>
        </a:p>
      </xdr:txBody>
    </xdr:sp>
    <xdr:clientData/>
  </xdr:twoCellAnchor>
  <xdr:twoCellAnchor editAs="oneCell">
    <xdr:from>
      <xdr:col>12</xdr:col>
      <xdr:colOff>290872</xdr:colOff>
      <xdr:row>32</xdr:row>
      <xdr:rowOff>34822</xdr:rowOff>
    </xdr:from>
    <xdr:to>
      <xdr:col>12</xdr:col>
      <xdr:colOff>526436</xdr:colOff>
      <xdr:row>33</xdr:row>
      <xdr:rowOff>4096</xdr:rowOff>
    </xdr:to>
    <xdr:pic>
      <xdr:nvPicPr>
        <xdr:cNvPr id="60" name="図 5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5227" y="9139903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12</xdr:col>
      <xdr:colOff>392062</xdr:colOff>
      <xdr:row>31</xdr:row>
      <xdr:rowOff>23352</xdr:rowOff>
    </xdr:from>
    <xdr:to>
      <xdr:col>12</xdr:col>
      <xdr:colOff>627626</xdr:colOff>
      <xdr:row>31</xdr:row>
      <xdr:rowOff>258916</xdr:rowOff>
    </xdr:to>
    <xdr:pic>
      <xdr:nvPicPr>
        <xdr:cNvPr id="61" name="図 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6417" y="8862142"/>
          <a:ext cx="235564" cy="235564"/>
        </a:xfrm>
        <a:prstGeom prst="rect">
          <a:avLst/>
        </a:prstGeom>
      </xdr:spPr>
    </xdr:pic>
    <xdr:clientData/>
  </xdr:twoCellAnchor>
  <xdr:twoCellAnchor editAs="oneCell">
    <xdr:from>
      <xdr:col>12</xdr:col>
      <xdr:colOff>257687</xdr:colOff>
      <xdr:row>15</xdr:row>
      <xdr:rowOff>22122</xdr:rowOff>
    </xdr:from>
    <xdr:to>
      <xdr:col>12</xdr:col>
      <xdr:colOff>493251</xdr:colOff>
      <xdr:row>15</xdr:row>
      <xdr:rowOff>257686</xdr:rowOff>
    </xdr:to>
    <xdr:pic>
      <xdr:nvPicPr>
        <xdr:cNvPr id="62" name="図 6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72042" y="4630993"/>
          <a:ext cx="235564" cy="235564"/>
        </a:xfrm>
        <a:prstGeom prst="rect">
          <a:avLst/>
        </a:prstGeom>
      </xdr:spPr>
    </xdr:pic>
    <xdr:clientData/>
  </xdr:twoCellAnchor>
  <xdr:twoCellAnchor>
    <xdr:from>
      <xdr:col>12</xdr:col>
      <xdr:colOff>1157338</xdr:colOff>
      <xdr:row>10</xdr:row>
      <xdr:rowOff>81937</xdr:rowOff>
    </xdr:from>
    <xdr:to>
      <xdr:col>13</xdr:col>
      <xdr:colOff>389195</xdr:colOff>
      <xdr:row>38</xdr:row>
      <xdr:rowOff>224812</xdr:rowOff>
    </xdr:to>
    <xdr:sp macro="" textlink="">
      <xdr:nvSpPr>
        <xdr:cNvPr id="63" name="フリーフォーム 62"/>
        <xdr:cNvSpPr/>
      </xdr:nvSpPr>
      <xdr:spPr>
        <a:xfrm>
          <a:off x="12771693" y="3359356"/>
          <a:ext cx="419921" cy="7568279"/>
        </a:xfrm>
        <a:custGeom>
          <a:avLst/>
          <a:gdLst>
            <a:gd name="connsiteX0" fmla="*/ 0 w 1566527"/>
            <a:gd name="connsiteY0" fmla="*/ 6193092 h 6193092"/>
            <a:gd name="connsiteX1" fmla="*/ 1562100 w 1566527"/>
            <a:gd name="connsiteY1" fmla="*/ 4021392 h 6193092"/>
            <a:gd name="connsiteX2" fmla="*/ 495300 w 1566527"/>
            <a:gd name="connsiteY2" fmla="*/ 535242 h 6193092"/>
            <a:gd name="connsiteX3" fmla="*/ 1257300 w 1566527"/>
            <a:gd name="connsiteY3" fmla="*/ 68517 h 61930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66527" h="6193092">
              <a:moveTo>
                <a:pt x="0" y="6193092"/>
              </a:moveTo>
              <a:cubicBezTo>
                <a:pt x="739775" y="5578729"/>
                <a:pt x="1479550" y="4964367"/>
                <a:pt x="1562100" y="4021392"/>
              </a:cubicBezTo>
              <a:cubicBezTo>
                <a:pt x="1644650" y="3078417"/>
                <a:pt x="546100" y="1194054"/>
                <a:pt x="495300" y="535242"/>
              </a:cubicBezTo>
              <a:cubicBezTo>
                <a:pt x="444500" y="-123570"/>
                <a:pt x="850900" y="-27527"/>
                <a:pt x="1257300" y="68517"/>
              </a:cubicBezTo>
            </a:path>
          </a:pathLst>
        </a:custGeom>
        <a:noFill/>
        <a:ln>
          <a:prstDash val="dash"/>
          <a:headEnd type="none" w="med" len="med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V48"/>
  <sheetViews>
    <sheetView tabSelected="1" zoomScale="93" zoomScaleNormal="93" workbookViewId="0">
      <selection activeCell="N44" sqref="N44"/>
    </sheetView>
  </sheetViews>
  <sheetFormatPr defaultColWidth="13.25" defaultRowHeight="21" customHeight="1" x14ac:dyDescent="0.15"/>
  <cols>
    <col min="1" max="1" width="7.75" style="2" customWidth="1"/>
    <col min="2" max="2" width="33.875" customWidth="1"/>
    <col min="3" max="3" width="18.75" style="10" bestFit="1" customWidth="1"/>
    <col min="4" max="4" width="6.5" style="20" customWidth="1"/>
    <col min="5" max="5" width="17" style="6" hidden="1" customWidth="1"/>
    <col min="6" max="6" width="17.625" style="1" hidden="1" customWidth="1"/>
    <col min="7" max="7" width="17.875" style="1" customWidth="1"/>
    <col min="8" max="8" width="5.625" style="1" customWidth="1"/>
    <col min="9" max="11" width="15.625" style="1" customWidth="1"/>
    <col min="12" max="12" width="15.125" style="1" customWidth="1"/>
    <col min="13" max="13" width="15.625" style="1" customWidth="1"/>
    <col min="14" max="14" width="14.625" style="319" customWidth="1"/>
    <col min="15" max="15" width="15.625" style="1" customWidth="1"/>
    <col min="16" max="16" width="15.625" style="6" customWidth="1"/>
    <col min="17" max="17" width="18.625" style="1" hidden="1" customWidth="1"/>
    <col min="18" max="18" width="32" style="1" customWidth="1"/>
    <col min="19" max="22" width="13.25" style="1"/>
  </cols>
  <sheetData>
    <row r="1" spans="1:22" ht="59.25" customHeight="1" thickBot="1" x14ac:dyDescent="0.2">
      <c r="C1" s="343" t="s">
        <v>78</v>
      </c>
      <c r="D1" s="343"/>
      <c r="E1" s="343"/>
      <c r="F1" s="343"/>
      <c r="G1" s="343"/>
      <c r="H1" s="344"/>
      <c r="I1" s="341" t="s">
        <v>77</v>
      </c>
      <c r="J1" s="342"/>
      <c r="K1" s="342"/>
      <c r="L1" s="342"/>
      <c r="M1" s="342"/>
      <c r="N1" s="342"/>
      <c r="O1" s="342"/>
      <c r="P1" s="316"/>
      <c r="R1" s="195" t="s">
        <v>61</v>
      </c>
    </row>
    <row r="2" spans="1:22" s="2" customFormat="1" ht="27.75" customHeight="1" x14ac:dyDescent="0.15">
      <c r="A2" s="350" t="s">
        <v>20</v>
      </c>
      <c r="B2" s="354" t="s">
        <v>7</v>
      </c>
      <c r="C2" s="356" t="s">
        <v>5</v>
      </c>
      <c r="D2" s="357"/>
      <c r="E2" s="348" t="s">
        <v>60</v>
      </c>
      <c r="F2" s="88" t="s">
        <v>49</v>
      </c>
      <c r="G2" s="14" t="s">
        <v>52</v>
      </c>
      <c r="H2" s="111"/>
      <c r="I2" s="144" t="s">
        <v>58</v>
      </c>
      <c r="J2" s="144" t="s">
        <v>56</v>
      </c>
      <c r="K2" s="147" t="s">
        <v>57</v>
      </c>
      <c r="L2" s="359" t="s">
        <v>88</v>
      </c>
      <c r="M2" s="387" t="s">
        <v>95</v>
      </c>
      <c r="N2" s="320" t="s">
        <v>92</v>
      </c>
      <c r="O2" s="231" t="s">
        <v>93</v>
      </c>
      <c r="P2" s="352" t="s">
        <v>59</v>
      </c>
      <c r="Q2" s="117" t="s">
        <v>23</v>
      </c>
      <c r="R2" s="49" t="s">
        <v>9</v>
      </c>
      <c r="S2" s="3"/>
      <c r="T2" s="3"/>
      <c r="U2" s="3"/>
      <c r="V2" s="3"/>
    </row>
    <row r="3" spans="1:22" s="2" customFormat="1" ht="20.25" customHeight="1" thickBot="1" x14ac:dyDescent="0.2">
      <c r="A3" s="351"/>
      <c r="B3" s="355"/>
      <c r="C3" s="61" t="s">
        <v>41</v>
      </c>
      <c r="D3" s="19" t="s">
        <v>25</v>
      </c>
      <c r="E3" s="349"/>
      <c r="F3" s="89" t="s">
        <v>50</v>
      </c>
      <c r="G3" s="8" t="s">
        <v>22</v>
      </c>
      <c r="H3" s="112"/>
      <c r="I3" s="148" t="s">
        <v>63</v>
      </c>
      <c r="J3" s="148" t="s">
        <v>64</v>
      </c>
      <c r="K3" s="148" t="s">
        <v>65</v>
      </c>
      <c r="L3" s="360" t="s">
        <v>89</v>
      </c>
      <c r="M3" s="388" t="s">
        <v>96</v>
      </c>
      <c r="N3" s="321" t="s">
        <v>91</v>
      </c>
      <c r="O3" s="232" t="s">
        <v>94</v>
      </c>
      <c r="P3" s="353"/>
      <c r="Q3" s="118" t="s">
        <v>24</v>
      </c>
      <c r="R3" s="50"/>
      <c r="S3" s="3"/>
      <c r="T3" s="3"/>
      <c r="U3" s="3"/>
      <c r="V3" s="3"/>
    </row>
    <row r="4" spans="1:22" ht="21" customHeight="1" thickTop="1" x14ac:dyDescent="0.15">
      <c r="A4" s="358" t="s">
        <v>21</v>
      </c>
      <c r="B4" s="74" t="s">
        <v>35</v>
      </c>
      <c r="C4" s="62" t="s">
        <v>6</v>
      </c>
      <c r="D4" s="16">
        <v>4143</v>
      </c>
      <c r="E4" s="203">
        <v>2000000</v>
      </c>
      <c r="F4" s="90">
        <v>1814700</v>
      </c>
      <c r="G4" s="197">
        <v>1986400</v>
      </c>
      <c r="H4" s="113"/>
      <c r="I4" s="179">
        <v>962400</v>
      </c>
      <c r="J4" s="188">
        <v>132000</v>
      </c>
      <c r="K4" s="317">
        <v>109000</v>
      </c>
      <c r="L4" s="373">
        <v>118000</v>
      </c>
      <c r="M4" s="389">
        <v>122000</v>
      </c>
      <c r="N4" s="322">
        <v>360000</v>
      </c>
      <c r="O4" s="300">
        <v>160000</v>
      </c>
      <c r="P4" s="214">
        <v>2000000</v>
      </c>
      <c r="Q4" s="119">
        <v>435000</v>
      </c>
      <c r="R4" s="51" t="s">
        <v>55</v>
      </c>
    </row>
    <row r="5" spans="1:22" ht="25.5" customHeight="1" x14ac:dyDescent="0.15">
      <c r="A5" s="346"/>
      <c r="B5" s="75"/>
      <c r="C5" s="63" t="s">
        <v>10</v>
      </c>
      <c r="D5" s="17">
        <v>8425</v>
      </c>
      <c r="E5" s="204"/>
      <c r="F5" s="91"/>
      <c r="G5" s="198"/>
      <c r="H5" s="114"/>
      <c r="I5" s="180"/>
      <c r="J5" s="180"/>
      <c r="K5" s="145"/>
      <c r="L5" s="374"/>
      <c r="M5" s="390"/>
      <c r="N5" s="323"/>
      <c r="O5" s="301"/>
      <c r="P5" s="215"/>
      <c r="Q5" s="120"/>
      <c r="R5" s="52"/>
    </row>
    <row r="6" spans="1:22" ht="21" customHeight="1" x14ac:dyDescent="0.15">
      <c r="A6" s="346"/>
      <c r="B6" s="76" t="s">
        <v>36</v>
      </c>
      <c r="C6" s="63" t="s">
        <v>11</v>
      </c>
      <c r="D6" s="17">
        <v>4135</v>
      </c>
      <c r="E6" s="204">
        <v>2500000</v>
      </c>
      <c r="F6" s="91">
        <v>2589130</v>
      </c>
      <c r="G6" s="198">
        <v>3621099</v>
      </c>
      <c r="H6" s="114" t="s">
        <v>47</v>
      </c>
      <c r="I6" s="180">
        <v>152210</v>
      </c>
      <c r="J6" s="180">
        <v>14925</v>
      </c>
      <c r="K6" s="145">
        <v>2005180</v>
      </c>
      <c r="L6" s="374">
        <v>2000</v>
      </c>
      <c r="M6" s="390">
        <v>55000</v>
      </c>
      <c r="N6" s="323">
        <v>600000</v>
      </c>
      <c r="O6" s="301">
        <v>100000</v>
      </c>
      <c r="P6" s="215">
        <v>2500000</v>
      </c>
      <c r="Q6" s="120">
        <v>500000</v>
      </c>
      <c r="R6" s="196"/>
    </row>
    <row r="7" spans="1:22" ht="21" customHeight="1" x14ac:dyDescent="0.15">
      <c r="A7" s="346"/>
      <c r="B7" s="75"/>
      <c r="C7" s="63" t="s">
        <v>10</v>
      </c>
      <c r="D7" s="17">
        <v>8425</v>
      </c>
      <c r="E7" s="204"/>
      <c r="F7" s="91"/>
      <c r="G7" s="198"/>
      <c r="H7" s="114"/>
      <c r="I7" s="180"/>
      <c r="J7" s="180"/>
      <c r="K7" s="145"/>
      <c r="L7" s="374"/>
      <c r="M7" s="390"/>
      <c r="N7" s="323"/>
      <c r="O7" s="301"/>
      <c r="P7" s="215"/>
      <c r="Q7" s="120"/>
      <c r="R7" s="52"/>
    </row>
    <row r="8" spans="1:22" ht="21" customHeight="1" x14ac:dyDescent="0.15">
      <c r="A8" s="346"/>
      <c r="B8" s="76" t="s">
        <v>0</v>
      </c>
      <c r="C8" s="63" t="s">
        <v>12</v>
      </c>
      <c r="D8" s="17">
        <v>4135</v>
      </c>
      <c r="E8" s="204">
        <v>500000</v>
      </c>
      <c r="F8" s="91">
        <v>500000</v>
      </c>
      <c r="G8" s="198">
        <v>500000</v>
      </c>
      <c r="H8" s="114"/>
      <c r="I8" s="180"/>
      <c r="J8" s="180"/>
      <c r="K8" s="145"/>
      <c r="L8" s="374"/>
      <c r="M8" s="390"/>
      <c r="N8" s="323"/>
      <c r="O8" s="301"/>
      <c r="P8" s="215">
        <v>0</v>
      </c>
      <c r="Q8" s="120">
        <v>0</v>
      </c>
      <c r="R8" s="52" t="s">
        <v>37</v>
      </c>
    </row>
    <row r="9" spans="1:22" ht="21" customHeight="1" x14ac:dyDescent="0.15">
      <c r="A9" s="346"/>
      <c r="B9" s="77"/>
      <c r="C9" s="63" t="s">
        <v>10</v>
      </c>
      <c r="D9" s="17">
        <v>8425</v>
      </c>
      <c r="E9" s="205"/>
      <c r="F9" s="130"/>
      <c r="G9" s="199"/>
      <c r="H9" s="114"/>
      <c r="I9" s="181"/>
      <c r="J9" s="189"/>
      <c r="K9" s="146"/>
      <c r="L9" s="375"/>
      <c r="M9" s="391"/>
      <c r="N9" s="324"/>
      <c r="O9" s="302"/>
      <c r="P9" s="216"/>
      <c r="Q9" s="131"/>
      <c r="R9" s="53"/>
    </row>
    <row r="10" spans="1:22" ht="21" customHeight="1" x14ac:dyDescent="0.15">
      <c r="A10" s="346"/>
      <c r="B10" s="129" t="s">
        <v>44</v>
      </c>
      <c r="C10" s="64"/>
      <c r="D10" s="33"/>
      <c r="E10" s="206">
        <f>SUM(E4:E8)</f>
        <v>5000000</v>
      </c>
      <c r="F10" s="100">
        <f t="shared" ref="F10:Q10" si="0">SUM(F4:F8)</f>
        <v>4903830</v>
      </c>
      <c r="G10" s="28">
        <f t="shared" si="0"/>
        <v>6107499</v>
      </c>
      <c r="H10" s="48"/>
      <c r="I10" s="182">
        <f t="shared" si="0"/>
        <v>1114610</v>
      </c>
      <c r="J10" s="182">
        <f t="shared" si="0"/>
        <v>146925</v>
      </c>
      <c r="K10" s="178">
        <f t="shared" si="0"/>
        <v>2114180</v>
      </c>
      <c r="L10" s="127">
        <f t="shared" si="0"/>
        <v>120000</v>
      </c>
      <c r="M10" s="392">
        <f t="shared" si="0"/>
        <v>177000</v>
      </c>
      <c r="N10" s="303">
        <f t="shared" si="0"/>
        <v>960000</v>
      </c>
      <c r="O10" s="303">
        <f t="shared" ref="O10" si="1">SUM(O4:O8)</f>
        <v>260000</v>
      </c>
      <c r="P10" s="217">
        <f t="shared" si="0"/>
        <v>4500000</v>
      </c>
      <c r="Q10" s="127">
        <f t="shared" si="0"/>
        <v>935000</v>
      </c>
      <c r="R10" s="58"/>
    </row>
    <row r="11" spans="1:22" ht="21" customHeight="1" thickBot="1" x14ac:dyDescent="0.2">
      <c r="A11" s="346"/>
      <c r="B11" s="78" t="s">
        <v>51</v>
      </c>
      <c r="C11" s="65"/>
      <c r="D11" s="34"/>
      <c r="E11" s="207">
        <v>10975350</v>
      </c>
      <c r="F11" s="93">
        <v>10975350</v>
      </c>
      <c r="G11" s="38">
        <v>10975350</v>
      </c>
      <c r="H11" s="39"/>
      <c r="I11" s="183">
        <f>G39</f>
        <v>47266416</v>
      </c>
      <c r="J11" s="166">
        <f>I39</f>
        <v>66707706</v>
      </c>
      <c r="K11" s="166">
        <f>J39</f>
        <v>65885641</v>
      </c>
      <c r="L11" s="376">
        <f>K39</f>
        <v>75641996</v>
      </c>
      <c r="M11" s="393">
        <f>L39</f>
        <v>75761996</v>
      </c>
      <c r="N11" s="325">
        <f>M39</f>
        <v>73954191</v>
      </c>
      <c r="O11" s="304">
        <f>N39</f>
        <v>71020024</v>
      </c>
      <c r="P11" s="218">
        <f>G39</f>
        <v>47266416</v>
      </c>
      <c r="Q11" s="47">
        <f>P11</f>
        <v>47266416</v>
      </c>
      <c r="R11" s="54"/>
    </row>
    <row r="12" spans="1:22" ht="21" customHeight="1" x14ac:dyDescent="0.15">
      <c r="A12" s="346"/>
      <c r="B12" s="76" t="s">
        <v>19</v>
      </c>
      <c r="C12" s="66"/>
      <c r="D12" s="35"/>
      <c r="E12" s="204">
        <v>18000000</v>
      </c>
      <c r="F12" s="94">
        <v>18000000</v>
      </c>
      <c r="G12" s="11">
        <v>0</v>
      </c>
      <c r="H12" s="12"/>
      <c r="I12" s="184"/>
      <c r="J12" s="151"/>
      <c r="K12" s="151"/>
      <c r="L12" s="377"/>
      <c r="M12" s="394"/>
      <c r="N12" s="326"/>
      <c r="O12" s="305"/>
      <c r="P12" s="219">
        <v>0</v>
      </c>
      <c r="Q12" s="122">
        <v>0</v>
      </c>
      <c r="R12" s="52"/>
    </row>
    <row r="13" spans="1:22" ht="21" customHeight="1" x14ac:dyDescent="0.15">
      <c r="A13" s="346"/>
      <c r="B13" s="79" t="s">
        <v>45</v>
      </c>
      <c r="C13" s="67" t="s">
        <v>53</v>
      </c>
      <c r="D13" s="36">
        <v>1834</v>
      </c>
      <c r="E13" s="208"/>
      <c r="F13" s="95">
        <v>18000000</v>
      </c>
      <c r="G13" s="37">
        <v>18000000</v>
      </c>
      <c r="H13" s="115"/>
      <c r="I13" s="185"/>
      <c r="J13" s="155"/>
      <c r="K13" s="154"/>
      <c r="L13" s="378"/>
      <c r="M13" s="395"/>
      <c r="N13" s="327"/>
      <c r="O13" s="306"/>
      <c r="P13" s="220"/>
      <c r="Q13" s="123"/>
      <c r="R13" s="55"/>
    </row>
    <row r="14" spans="1:22" ht="21" customHeight="1" thickBot="1" x14ac:dyDescent="0.2">
      <c r="A14" s="346"/>
      <c r="B14" s="132" t="s">
        <v>1</v>
      </c>
      <c r="C14" s="133" t="s">
        <v>14</v>
      </c>
      <c r="D14" s="134">
        <v>4820</v>
      </c>
      <c r="E14" s="209">
        <v>12000000</v>
      </c>
      <c r="F14" s="135">
        <v>11800000</v>
      </c>
      <c r="G14" s="136">
        <v>12600000</v>
      </c>
      <c r="H14" s="137" t="s">
        <v>54</v>
      </c>
      <c r="I14" s="186"/>
      <c r="J14" s="167"/>
      <c r="K14" s="168"/>
      <c r="L14" s="361"/>
      <c r="M14" s="396"/>
      <c r="N14" s="328"/>
      <c r="O14" s="233"/>
      <c r="P14" s="221">
        <v>0</v>
      </c>
      <c r="Q14" s="138">
        <v>4200000</v>
      </c>
      <c r="R14" s="139"/>
    </row>
    <row r="15" spans="1:22" s="4" customFormat="1" ht="21" customHeight="1" thickBot="1" x14ac:dyDescent="0.2">
      <c r="A15" s="346"/>
      <c r="B15" s="80" t="s">
        <v>73</v>
      </c>
      <c r="C15" s="68"/>
      <c r="D15" s="45"/>
      <c r="E15" s="210">
        <f>SUM(E10:E14)</f>
        <v>45975350</v>
      </c>
      <c r="F15" s="96">
        <f>SUM(F10,F11,F13,F14)</f>
        <v>45679180</v>
      </c>
      <c r="G15" s="211">
        <f>SUM(G10,G11,G13,G14)</f>
        <v>47682849</v>
      </c>
      <c r="H15" s="212"/>
      <c r="I15" s="213">
        <f t="shared" ref="I15:N15" si="2">SUM(I10:I14)</f>
        <v>48381026</v>
      </c>
      <c r="J15" s="213">
        <f t="shared" si="2"/>
        <v>66854631</v>
      </c>
      <c r="K15" s="213">
        <f t="shared" si="2"/>
        <v>67999821</v>
      </c>
      <c r="L15" s="362">
        <f t="shared" si="2"/>
        <v>75761996</v>
      </c>
      <c r="M15" s="397">
        <f t="shared" si="2"/>
        <v>75938996</v>
      </c>
      <c r="N15" s="382">
        <f t="shared" si="2"/>
        <v>74914191</v>
      </c>
      <c r="O15" s="307">
        <f t="shared" ref="O15" si="3">SUM(O10:O14)</f>
        <v>71280024</v>
      </c>
      <c r="P15" s="222">
        <f>SUM(P10:P14)</f>
        <v>51766416</v>
      </c>
      <c r="Q15" s="124">
        <f>SUM(Q10:Q14)</f>
        <v>52401416</v>
      </c>
      <c r="R15" s="56"/>
      <c r="S15" s="5"/>
      <c r="T15" s="5"/>
      <c r="U15" s="5"/>
      <c r="V15" s="5"/>
    </row>
    <row r="16" spans="1:22" ht="21" customHeight="1" thickTop="1" x14ac:dyDescent="0.15">
      <c r="A16" s="358" t="s">
        <v>2</v>
      </c>
      <c r="B16" s="239" t="s">
        <v>66</v>
      </c>
      <c r="C16" s="62" t="s">
        <v>15</v>
      </c>
      <c r="D16" s="16">
        <v>7906</v>
      </c>
      <c r="E16" s="103"/>
      <c r="F16" s="97">
        <v>217338</v>
      </c>
      <c r="G16" s="46">
        <v>217338</v>
      </c>
      <c r="H16" s="175" t="s">
        <v>28</v>
      </c>
      <c r="I16" s="190">
        <v>1672000</v>
      </c>
      <c r="J16" s="240">
        <v>968000</v>
      </c>
      <c r="K16" s="240"/>
      <c r="L16" s="363"/>
      <c r="M16" s="398">
        <v>330000</v>
      </c>
      <c r="N16" s="329"/>
      <c r="O16" s="241"/>
      <c r="P16" s="242"/>
      <c r="Q16" s="125"/>
      <c r="R16" s="247" t="s">
        <v>71</v>
      </c>
    </row>
    <row r="17" spans="1:18" ht="18.75" customHeight="1" x14ac:dyDescent="0.15">
      <c r="A17" s="346"/>
      <c r="B17" s="81" t="s">
        <v>43</v>
      </c>
      <c r="C17" s="69" t="s">
        <v>16</v>
      </c>
      <c r="D17" s="21">
        <v>7724</v>
      </c>
      <c r="E17" s="108"/>
      <c r="F17" s="92"/>
      <c r="G17" s="22"/>
      <c r="H17" s="116"/>
      <c r="I17" s="191"/>
      <c r="J17" s="169"/>
      <c r="K17" s="149"/>
      <c r="L17" s="364"/>
      <c r="M17" s="399"/>
      <c r="N17" s="330"/>
      <c r="O17" s="234"/>
      <c r="P17" s="223"/>
      <c r="Q17" s="121"/>
      <c r="R17" s="53"/>
    </row>
    <row r="18" spans="1:18" ht="21" customHeight="1" x14ac:dyDescent="0.15">
      <c r="A18" s="346"/>
      <c r="B18" s="82" t="s">
        <v>67</v>
      </c>
      <c r="C18" s="70" t="s">
        <v>15</v>
      </c>
      <c r="D18" s="23">
        <v>7906</v>
      </c>
      <c r="E18" s="106"/>
      <c r="F18" s="40">
        <v>199095</v>
      </c>
      <c r="G18" s="24">
        <v>199095</v>
      </c>
      <c r="H18" s="176" t="s">
        <v>46</v>
      </c>
      <c r="I18" s="193"/>
      <c r="J18" s="150"/>
      <c r="K18" s="150"/>
      <c r="L18" s="379"/>
      <c r="M18" s="400"/>
      <c r="N18" s="331"/>
      <c r="O18" s="308"/>
      <c r="P18" s="224"/>
      <c r="Q18" s="47"/>
      <c r="R18" s="54"/>
    </row>
    <row r="19" spans="1:18" ht="21" customHeight="1" x14ac:dyDescent="0.15">
      <c r="A19" s="346"/>
      <c r="B19" s="82" t="s">
        <v>69</v>
      </c>
      <c r="C19" s="63" t="s">
        <v>15</v>
      </c>
      <c r="D19" s="17">
        <v>7906</v>
      </c>
      <c r="E19" s="104"/>
      <c r="F19" s="13"/>
      <c r="G19" s="7"/>
      <c r="H19" s="12"/>
      <c r="I19" s="184"/>
      <c r="J19" s="151"/>
      <c r="K19" s="151">
        <v>1622500</v>
      </c>
      <c r="L19" s="377"/>
      <c r="M19" s="394"/>
      <c r="N19" s="326"/>
      <c r="O19" s="309"/>
      <c r="P19" s="225">
        <v>1625000</v>
      </c>
      <c r="Q19" s="122"/>
      <c r="R19" s="52"/>
    </row>
    <row r="20" spans="1:18" ht="21" customHeight="1" x14ac:dyDescent="0.15">
      <c r="A20" s="346"/>
      <c r="B20" s="82" t="s">
        <v>70</v>
      </c>
      <c r="C20" s="63" t="s">
        <v>15</v>
      </c>
      <c r="D20" s="17">
        <v>7906</v>
      </c>
      <c r="E20" s="104"/>
      <c r="F20" s="13"/>
      <c r="G20" s="7"/>
      <c r="H20" s="12"/>
      <c r="I20" s="184"/>
      <c r="J20" s="151"/>
      <c r="K20" s="151"/>
      <c r="L20" s="377"/>
      <c r="M20" s="394">
        <v>1622500</v>
      </c>
      <c r="N20" s="326"/>
      <c r="O20" s="309"/>
      <c r="P20" s="225">
        <v>1625000</v>
      </c>
      <c r="Q20" s="122"/>
      <c r="R20" s="52"/>
    </row>
    <row r="21" spans="1:18" ht="21" customHeight="1" x14ac:dyDescent="0.15">
      <c r="A21" s="346"/>
      <c r="B21" s="82" t="s">
        <v>68</v>
      </c>
      <c r="C21" s="63" t="s">
        <v>15</v>
      </c>
      <c r="D21" s="17">
        <v>7906</v>
      </c>
      <c r="E21" s="104"/>
      <c r="F21" s="13"/>
      <c r="G21" s="7"/>
      <c r="H21" s="12"/>
      <c r="I21" s="184"/>
      <c r="J21" s="151"/>
      <c r="K21" s="151"/>
      <c r="L21" s="365"/>
      <c r="M21" s="401"/>
      <c r="N21" s="332"/>
      <c r="O21" s="235">
        <v>1622500</v>
      </c>
      <c r="P21" s="225">
        <v>1625000</v>
      </c>
      <c r="Q21" s="122">
        <v>1625000</v>
      </c>
      <c r="R21" s="52"/>
    </row>
    <row r="22" spans="1:18" ht="21" customHeight="1" x14ac:dyDescent="0.15">
      <c r="A22" s="346"/>
      <c r="B22" s="83" t="s">
        <v>43</v>
      </c>
      <c r="C22" s="71" t="s">
        <v>16</v>
      </c>
      <c r="D22" s="25">
        <v>7724</v>
      </c>
      <c r="E22" s="107"/>
      <c r="F22" s="98"/>
      <c r="G22" s="26"/>
      <c r="H22" s="115"/>
      <c r="I22" s="185"/>
      <c r="J22" s="154"/>
      <c r="K22" s="152"/>
      <c r="L22" s="366"/>
      <c r="M22" s="402"/>
      <c r="N22" s="333"/>
      <c r="O22" s="236"/>
      <c r="P22" s="226"/>
      <c r="Q22" s="123"/>
      <c r="R22" s="55"/>
    </row>
    <row r="23" spans="1:18" ht="21" customHeight="1" x14ac:dyDescent="0.15">
      <c r="A23" s="346"/>
      <c r="B23" s="84" t="s">
        <v>33</v>
      </c>
      <c r="C23" s="72" t="s">
        <v>15</v>
      </c>
      <c r="D23" s="18">
        <v>7906</v>
      </c>
      <c r="E23" s="109"/>
      <c r="F23" s="99"/>
      <c r="G23" s="9"/>
      <c r="H23" s="12"/>
      <c r="I23" s="192"/>
      <c r="J23" s="166"/>
      <c r="K23" s="153">
        <v>26918100</v>
      </c>
      <c r="L23" s="380"/>
      <c r="M23" s="403"/>
      <c r="N23" s="334"/>
      <c r="O23" s="310"/>
      <c r="P23" s="227">
        <v>16000000</v>
      </c>
      <c r="Q23" s="126"/>
      <c r="R23" s="57"/>
    </row>
    <row r="24" spans="1:18" ht="21" customHeight="1" x14ac:dyDescent="0.15">
      <c r="A24" s="346"/>
      <c r="B24" s="76" t="s">
        <v>34</v>
      </c>
      <c r="C24" s="63" t="s">
        <v>15</v>
      </c>
      <c r="D24" s="17">
        <v>7906</v>
      </c>
      <c r="E24" s="104"/>
      <c r="F24" s="13"/>
      <c r="G24" s="7"/>
      <c r="H24" s="12"/>
      <c r="I24" s="184"/>
      <c r="J24" s="151"/>
      <c r="K24" s="151"/>
      <c r="L24" s="377"/>
      <c r="M24" s="394"/>
      <c r="N24" s="326"/>
      <c r="O24" s="309"/>
      <c r="P24" s="225">
        <v>32000000</v>
      </c>
      <c r="Q24" s="122"/>
      <c r="R24" s="52"/>
    </row>
    <row r="25" spans="1:18" ht="21" customHeight="1" x14ac:dyDescent="0.15">
      <c r="A25" s="346"/>
      <c r="B25" s="76" t="s">
        <v>26</v>
      </c>
      <c r="C25" s="63" t="s">
        <v>15</v>
      </c>
      <c r="D25" s="17">
        <v>7906</v>
      </c>
      <c r="E25" s="104"/>
      <c r="F25" s="13"/>
      <c r="G25" s="7"/>
      <c r="H25" s="12"/>
      <c r="I25" s="184"/>
      <c r="J25" s="151"/>
      <c r="K25" s="151"/>
      <c r="L25" s="377"/>
      <c r="M25" s="394"/>
      <c r="N25" s="326"/>
      <c r="O25" s="309">
        <v>62808900</v>
      </c>
      <c r="P25" s="225">
        <v>32000000</v>
      </c>
      <c r="Q25" s="122">
        <v>32000000</v>
      </c>
      <c r="R25" s="52"/>
    </row>
    <row r="26" spans="1:18" ht="21" customHeight="1" x14ac:dyDescent="0.15">
      <c r="A26" s="346"/>
      <c r="B26" s="76" t="s">
        <v>90</v>
      </c>
      <c r="C26" s="69"/>
      <c r="D26" s="21"/>
      <c r="E26" s="105"/>
      <c r="F26" s="92"/>
      <c r="G26" s="22"/>
      <c r="H26" s="12"/>
      <c r="I26" s="194"/>
      <c r="J26" s="155"/>
      <c r="K26" s="155"/>
      <c r="L26" s="381"/>
      <c r="M26" s="404"/>
      <c r="N26" s="335"/>
      <c r="O26" s="315">
        <v>2273000</v>
      </c>
      <c r="P26" s="228"/>
      <c r="Q26" s="121"/>
      <c r="R26" s="384" t="s">
        <v>100</v>
      </c>
    </row>
    <row r="27" spans="1:18" ht="21" customHeight="1" x14ac:dyDescent="0.15">
      <c r="A27" s="346"/>
      <c r="B27" s="81" t="s">
        <v>43</v>
      </c>
      <c r="C27" s="69" t="s">
        <v>16</v>
      </c>
      <c r="D27" s="21">
        <v>7724</v>
      </c>
      <c r="E27" s="105"/>
      <c r="F27" s="92"/>
      <c r="G27" s="22"/>
      <c r="H27" s="12"/>
      <c r="I27" s="194"/>
      <c r="J27" s="155"/>
      <c r="K27" s="154"/>
      <c r="L27" s="378"/>
      <c r="M27" s="395"/>
      <c r="N27" s="327"/>
      <c r="O27" s="311"/>
      <c r="P27" s="228"/>
      <c r="Q27" s="121"/>
      <c r="R27" s="386" t="s">
        <v>101</v>
      </c>
    </row>
    <row r="28" spans="1:18" ht="21" customHeight="1" x14ac:dyDescent="0.15">
      <c r="A28" s="346"/>
      <c r="B28" s="78" t="s">
        <v>4</v>
      </c>
      <c r="C28" s="70" t="s">
        <v>15</v>
      </c>
      <c r="D28" s="23">
        <v>7906</v>
      </c>
      <c r="E28" s="106"/>
      <c r="F28" s="40"/>
      <c r="G28" s="24"/>
      <c r="H28" s="39"/>
      <c r="I28" s="183"/>
      <c r="J28" s="153"/>
      <c r="K28" s="153"/>
      <c r="L28" s="380"/>
      <c r="M28" s="403"/>
      <c r="N28" s="334">
        <v>1360000</v>
      </c>
      <c r="O28" s="310"/>
      <c r="P28" s="229">
        <v>2500000</v>
      </c>
      <c r="Q28" s="47">
        <v>2500000</v>
      </c>
      <c r="R28" s="385" t="s">
        <v>99</v>
      </c>
    </row>
    <row r="29" spans="1:18" ht="21" customHeight="1" x14ac:dyDescent="0.15">
      <c r="A29" s="346"/>
      <c r="B29" s="83" t="s">
        <v>43</v>
      </c>
      <c r="C29" s="71" t="s">
        <v>17</v>
      </c>
      <c r="D29" s="25">
        <v>7831</v>
      </c>
      <c r="E29" s="107"/>
      <c r="F29" s="98"/>
      <c r="G29" s="26"/>
      <c r="H29" s="115"/>
      <c r="I29" s="185"/>
      <c r="J29" s="154"/>
      <c r="K29" s="154"/>
      <c r="L29" s="378"/>
      <c r="M29" s="395"/>
      <c r="N29" s="327"/>
      <c r="O29" s="311"/>
      <c r="P29" s="226"/>
      <c r="Q29" s="123"/>
      <c r="R29" s="55"/>
    </row>
    <row r="30" spans="1:18" ht="21" customHeight="1" x14ac:dyDescent="0.15">
      <c r="A30" s="346"/>
      <c r="B30" s="84" t="s">
        <v>3</v>
      </c>
      <c r="C30" s="72" t="s">
        <v>15</v>
      </c>
      <c r="D30" s="18">
        <v>7906</v>
      </c>
      <c r="E30" s="109"/>
      <c r="F30" s="99"/>
      <c r="G30" s="9"/>
      <c r="H30" s="12"/>
      <c r="I30" s="192"/>
      <c r="J30" s="166"/>
      <c r="K30" s="153"/>
      <c r="L30" s="380"/>
      <c r="M30" s="403"/>
      <c r="N30" s="334">
        <v>2330000</v>
      </c>
      <c r="O30" s="310"/>
      <c r="P30" s="227">
        <v>2500000</v>
      </c>
      <c r="Q30" s="126">
        <v>2500000</v>
      </c>
      <c r="R30" s="385" t="s">
        <v>99</v>
      </c>
    </row>
    <row r="31" spans="1:18" ht="21" customHeight="1" x14ac:dyDescent="0.15">
      <c r="A31" s="346"/>
      <c r="B31" s="81" t="s">
        <v>43</v>
      </c>
      <c r="C31" s="69" t="s">
        <v>18</v>
      </c>
      <c r="D31" s="21">
        <v>7864</v>
      </c>
      <c r="E31" s="105"/>
      <c r="F31" s="92"/>
      <c r="G31" s="22"/>
      <c r="H31" s="12"/>
      <c r="I31" s="185"/>
      <c r="J31" s="155"/>
      <c r="K31" s="154"/>
      <c r="L31" s="378"/>
      <c r="M31" s="395"/>
      <c r="N31" s="327"/>
      <c r="O31" s="311"/>
      <c r="P31" s="228"/>
      <c r="Q31" s="121"/>
      <c r="R31" s="53"/>
    </row>
    <row r="32" spans="1:18" ht="21" customHeight="1" x14ac:dyDescent="0.15">
      <c r="A32" s="346"/>
      <c r="B32" s="85" t="s">
        <v>27</v>
      </c>
      <c r="C32" s="73" t="s">
        <v>15</v>
      </c>
      <c r="D32" s="27">
        <v>7906</v>
      </c>
      <c r="E32" s="110"/>
      <c r="F32" s="100"/>
      <c r="G32" s="28"/>
      <c r="H32" s="243"/>
      <c r="I32" s="244">
        <v>1320</v>
      </c>
      <c r="J32" s="245">
        <v>990</v>
      </c>
      <c r="K32" s="246">
        <v>16320</v>
      </c>
      <c r="L32" s="367"/>
      <c r="M32" s="405">
        <v>292660</v>
      </c>
      <c r="N32" s="336">
        <v>100000</v>
      </c>
      <c r="O32" s="237"/>
      <c r="P32" s="217">
        <v>500000</v>
      </c>
      <c r="Q32" s="127">
        <v>500000</v>
      </c>
      <c r="R32" s="58"/>
    </row>
    <row r="33" spans="1:22" ht="21" customHeight="1" thickBot="1" x14ac:dyDescent="0.2">
      <c r="A33" s="346"/>
      <c r="B33" s="277" t="s">
        <v>85</v>
      </c>
      <c r="C33" s="252" t="s">
        <v>86</v>
      </c>
      <c r="D33" s="253">
        <v>3244</v>
      </c>
      <c r="E33" s="278"/>
      <c r="F33" s="279"/>
      <c r="G33" s="280"/>
      <c r="H33" s="116"/>
      <c r="I33" s="281"/>
      <c r="J33" s="282"/>
      <c r="K33" s="283">
        <v>-199095</v>
      </c>
      <c r="L33" s="368"/>
      <c r="M33" s="406">
        <v>-260355</v>
      </c>
      <c r="N33" s="337"/>
      <c r="O33" s="284"/>
      <c r="P33" s="285"/>
      <c r="Q33" s="286"/>
      <c r="R33" s="287"/>
    </row>
    <row r="34" spans="1:22" s="4" customFormat="1" ht="21" customHeight="1" thickBot="1" x14ac:dyDescent="0.2">
      <c r="A34" s="347"/>
      <c r="B34" s="288" t="s">
        <v>74</v>
      </c>
      <c r="C34" s="289"/>
      <c r="D34" s="290"/>
      <c r="E34" s="291">
        <v>88400000</v>
      </c>
      <c r="F34" s="292">
        <f>SUM(F16:F30)</f>
        <v>416433</v>
      </c>
      <c r="G34" s="293">
        <f>SUM(G16:G30)</f>
        <v>416433</v>
      </c>
      <c r="H34" s="294"/>
      <c r="I34" s="295">
        <f>SUM(I16:I30,I32)</f>
        <v>1673320</v>
      </c>
      <c r="J34" s="295">
        <f>SUM(J16:J30,J32)</f>
        <v>968990</v>
      </c>
      <c r="K34" s="295">
        <f>SUM(K16:K30,K32,K33)</f>
        <v>28357825</v>
      </c>
      <c r="L34" s="295">
        <f>SUM(L16:L30,L32,L33)</f>
        <v>0</v>
      </c>
      <c r="M34" s="407">
        <f>SUM(M16:M30,M32,M33)</f>
        <v>1984805</v>
      </c>
      <c r="N34" s="312">
        <f>SUM(N16:N30,N32,N33)</f>
        <v>3790000</v>
      </c>
      <c r="O34" s="312">
        <f>SUM(O16:O32)</f>
        <v>66704400</v>
      </c>
      <c r="P34" s="296">
        <f>SUM(P16:P30,P32)</f>
        <v>90375000</v>
      </c>
      <c r="Q34" s="297">
        <f>SUM(Q16:Q30,Q32)</f>
        <v>39125000</v>
      </c>
      <c r="R34" s="298"/>
      <c r="S34" s="5"/>
      <c r="T34" s="5"/>
      <c r="U34" s="5"/>
      <c r="V34" s="5"/>
    </row>
    <row r="35" spans="1:22" s="4" customFormat="1" ht="21" customHeight="1" x14ac:dyDescent="0.15">
      <c r="A35" s="345" t="s">
        <v>32</v>
      </c>
      <c r="B35" s="87" t="s">
        <v>75</v>
      </c>
      <c r="C35" s="142"/>
      <c r="D35" s="143"/>
      <c r="E35" s="201">
        <f>E15-E34</f>
        <v>-42424650</v>
      </c>
      <c r="F35" s="101">
        <f>F15-F34</f>
        <v>45262747</v>
      </c>
      <c r="G35" s="15">
        <f>G15-G34</f>
        <v>47266416</v>
      </c>
      <c r="H35" s="156"/>
      <c r="I35" s="170">
        <f t="shared" ref="I35:P35" si="4">I15-I34</f>
        <v>46707706</v>
      </c>
      <c r="J35" s="170">
        <f t="shared" si="4"/>
        <v>65885641</v>
      </c>
      <c r="K35" s="157">
        <f t="shared" si="4"/>
        <v>39641996</v>
      </c>
      <c r="L35" s="157">
        <f t="shared" si="4"/>
        <v>75761996</v>
      </c>
      <c r="M35" s="408">
        <f>M15-M34</f>
        <v>73954191</v>
      </c>
      <c r="N35" s="313">
        <f t="shared" si="4"/>
        <v>71124191</v>
      </c>
      <c r="O35" s="313">
        <f t="shared" si="4"/>
        <v>4575624</v>
      </c>
      <c r="P35" s="230">
        <f t="shared" si="4"/>
        <v>-38608584</v>
      </c>
      <c r="Q35" s="128"/>
      <c r="R35" s="60"/>
      <c r="S35" s="5"/>
      <c r="T35" s="5"/>
      <c r="U35" s="5"/>
      <c r="V35" s="5"/>
    </row>
    <row r="36" spans="1:22" ht="21" customHeight="1" x14ac:dyDescent="0.15">
      <c r="A36" s="346"/>
      <c r="B36" s="262" t="s">
        <v>38</v>
      </c>
      <c r="C36" s="63" t="s">
        <v>13</v>
      </c>
      <c r="D36" s="17">
        <v>5819</v>
      </c>
      <c r="E36" s="263">
        <v>45000000</v>
      </c>
      <c r="F36" s="264"/>
      <c r="G36" s="265"/>
      <c r="H36" s="266"/>
      <c r="I36" s="267">
        <v>20000000</v>
      </c>
      <c r="J36" s="268"/>
      <c r="K36" s="269">
        <v>22000000</v>
      </c>
      <c r="L36" s="369"/>
      <c r="M36" s="409"/>
      <c r="N36" s="338"/>
      <c r="O36" s="270"/>
      <c r="P36" s="271">
        <v>42000000</v>
      </c>
      <c r="Q36" s="272"/>
      <c r="R36" s="273" t="s">
        <v>79</v>
      </c>
    </row>
    <row r="37" spans="1:22" ht="21" customHeight="1" thickBot="1" x14ac:dyDescent="0.2">
      <c r="A37" s="346"/>
      <c r="B37" s="250" t="s">
        <v>76</v>
      </c>
      <c r="C37" s="252" t="s">
        <v>84</v>
      </c>
      <c r="D37" s="253">
        <v>8318</v>
      </c>
      <c r="E37" s="254"/>
      <c r="F37" s="255"/>
      <c r="G37" s="256"/>
      <c r="H37" s="158"/>
      <c r="I37" s="260"/>
      <c r="J37" s="251"/>
      <c r="K37" s="261"/>
      <c r="L37" s="370"/>
      <c r="M37" s="410"/>
      <c r="N37" s="339">
        <v>104167</v>
      </c>
      <c r="O37" s="274"/>
      <c r="P37" s="257"/>
      <c r="Q37" s="258"/>
      <c r="R37" s="259"/>
    </row>
    <row r="38" spans="1:22" ht="21" customHeight="1" thickBot="1" x14ac:dyDescent="0.2">
      <c r="A38" s="346"/>
      <c r="B38" s="174" t="s">
        <v>72</v>
      </c>
      <c r="C38" s="159" t="s">
        <v>83</v>
      </c>
      <c r="D38" s="160">
        <v>4812</v>
      </c>
      <c r="E38" s="202"/>
      <c r="F38" s="162"/>
      <c r="G38" s="163"/>
      <c r="H38" s="177"/>
      <c r="I38" s="187"/>
      <c r="J38" s="171"/>
      <c r="K38" s="248">
        <v>14000000</v>
      </c>
      <c r="L38" s="371"/>
      <c r="M38" s="411"/>
      <c r="N38" s="340"/>
      <c r="O38" s="238"/>
      <c r="P38" s="249"/>
      <c r="Q38" s="161"/>
      <c r="R38" s="276" t="s">
        <v>80</v>
      </c>
    </row>
    <row r="39" spans="1:22" s="4" customFormat="1" ht="28.5" customHeight="1" thickTop="1" thickBot="1" x14ac:dyDescent="0.2">
      <c r="A39" s="347"/>
      <c r="B39" s="86" t="s">
        <v>8</v>
      </c>
      <c r="C39" s="140"/>
      <c r="D39" s="141"/>
      <c r="E39" s="200">
        <f>E35+E36</f>
        <v>2575350</v>
      </c>
      <c r="F39" s="102">
        <f>F35+F36</f>
        <v>45262747</v>
      </c>
      <c r="G39" s="165">
        <f>G35+G36</f>
        <v>47266416</v>
      </c>
      <c r="H39" s="164"/>
      <c r="I39" s="172">
        <f>I35+I36+I38</f>
        <v>66707706</v>
      </c>
      <c r="J39" s="172">
        <f>J35+J36+J38</f>
        <v>65885641</v>
      </c>
      <c r="K39" s="173">
        <f>K35+K36+K38</f>
        <v>75641996</v>
      </c>
      <c r="L39" s="372">
        <f>L35+L36+L38</f>
        <v>75761996</v>
      </c>
      <c r="M39" s="412">
        <f>M35+M36+M38</f>
        <v>73954191</v>
      </c>
      <c r="N39" s="314">
        <f>N35-N37</f>
        <v>71020024</v>
      </c>
      <c r="O39" s="314">
        <f>SUM(O35,O36,O38)-O37</f>
        <v>4575624</v>
      </c>
      <c r="P39" s="173">
        <f>SUM(P35,P36,P38)</f>
        <v>3391416</v>
      </c>
      <c r="Q39" s="102">
        <f>Q15-Q34</f>
        <v>13276416</v>
      </c>
      <c r="R39" s="59"/>
      <c r="S39" s="5"/>
      <c r="T39" s="5"/>
      <c r="U39" s="5"/>
      <c r="V39" s="5"/>
    </row>
    <row r="40" spans="1:22" ht="21" customHeight="1" x14ac:dyDescent="0.15">
      <c r="A40" s="43" t="s">
        <v>29</v>
      </c>
      <c r="B40" s="41" t="s">
        <v>31</v>
      </c>
      <c r="C40" s="29"/>
      <c r="D40" s="30"/>
      <c r="E40" s="31"/>
      <c r="F40" s="32"/>
      <c r="G40" s="32"/>
      <c r="H40" s="275" t="s">
        <v>82</v>
      </c>
      <c r="I40" s="32" t="s">
        <v>81</v>
      </c>
      <c r="J40" s="32"/>
      <c r="K40" s="32"/>
      <c r="L40" s="32"/>
      <c r="M40" s="32"/>
      <c r="N40" s="318"/>
      <c r="O40" s="32"/>
      <c r="P40" s="31"/>
      <c r="Q40" s="32"/>
      <c r="R40" s="32"/>
    </row>
    <row r="41" spans="1:22" ht="21" customHeight="1" x14ac:dyDescent="0.15">
      <c r="A41" s="44" t="s">
        <v>30</v>
      </c>
      <c r="B41" s="42" t="s">
        <v>42</v>
      </c>
      <c r="H41" s="299" t="s">
        <v>87</v>
      </c>
      <c r="I41" s="383" t="s">
        <v>102</v>
      </c>
    </row>
    <row r="42" spans="1:22" ht="21" customHeight="1" x14ac:dyDescent="0.15">
      <c r="A42" s="44" t="s">
        <v>39</v>
      </c>
      <c r="B42" t="s">
        <v>40</v>
      </c>
      <c r="H42" s="299" t="s">
        <v>98</v>
      </c>
      <c r="I42" s="1" t="s">
        <v>97</v>
      </c>
    </row>
    <row r="43" spans="1:22" ht="21" customHeight="1" x14ac:dyDescent="0.15">
      <c r="A43" s="44" t="s">
        <v>47</v>
      </c>
      <c r="B43" t="s">
        <v>48</v>
      </c>
    </row>
    <row r="44" spans="1:22" ht="21" customHeight="1" x14ac:dyDescent="0.15">
      <c r="A44" s="44" t="s">
        <v>54</v>
      </c>
      <c r="B44" t="s">
        <v>62</v>
      </c>
    </row>
    <row r="45" spans="1:22" ht="21" customHeight="1" x14ac:dyDescent="0.15">
      <c r="A45" s="44"/>
    </row>
    <row r="46" spans="1:22" ht="21" customHeight="1" x14ac:dyDescent="0.15">
      <c r="A46" s="44"/>
    </row>
    <row r="47" spans="1:22" ht="21" customHeight="1" x14ac:dyDescent="0.15">
      <c r="A47" s="44"/>
    </row>
    <row r="48" spans="1:22" ht="21" customHeight="1" x14ac:dyDescent="0.15">
      <c r="A48" s="44"/>
    </row>
  </sheetData>
  <mergeCells count="10">
    <mergeCell ref="P2:P3"/>
    <mergeCell ref="B2:B3"/>
    <mergeCell ref="C2:D2"/>
    <mergeCell ref="A4:A15"/>
    <mergeCell ref="A16:A34"/>
    <mergeCell ref="I1:O1"/>
    <mergeCell ref="C1:H1"/>
    <mergeCell ref="A35:A39"/>
    <mergeCell ref="E2:E3"/>
    <mergeCell ref="A2:A3"/>
  </mergeCells>
  <phoneticPr fontId="1"/>
  <pageMargins left="0.43307086614173229" right="0.23622047244094491" top="0.35433070866141736" bottom="0.15748031496062992" header="0.31496062992125984" footer="0.31496062992125984"/>
  <pageSetup paperSize="8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小野雅彦</dc:creator>
  <cp:lastModifiedBy>小野雅彦</cp:lastModifiedBy>
  <cp:lastPrinted>2021-11-10T11:08:33Z</cp:lastPrinted>
  <dcterms:created xsi:type="dcterms:W3CDTF">2020-09-26T01:36:19Z</dcterms:created>
  <dcterms:modified xsi:type="dcterms:W3CDTF">2021-11-10T11:10:11Z</dcterms:modified>
</cp:coreProperties>
</file>